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4952" windowHeight="8700"/>
  </bookViews>
  <sheets>
    <sheet name="Winner" sheetId="4" r:id="rId1"/>
    <sheet name="WinnerFormatado" sheetId="1" r:id="rId2"/>
    <sheet name="Gráf1" sheetId="3" r:id="rId3"/>
    <sheet name="Gráf2" sheetId="2" r:id="rId4"/>
  </sheets>
  <calcPr calcId="145621"/>
</workbook>
</file>

<file path=xl/calcChain.xml><?xml version="1.0" encoding="utf-8"?>
<calcChain xmlns="http://schemas.openxmlformats.org/spreadsheetml/2006/main">
  <c r="B4" i="4" l="1"/>
  <c r="B5" i="4" s="1"/>
  <c r="C5" i="4"/>
  <c r="D5" i="4"/>
  <c r="E5" i="4"/>
  <c r="F5" i="4"/>
  <c r="G5" i="4"/>
  <c r="B6" i="4"/>
  <c r="C6" i="4"/>
  <c r="D6" i="4"/>
  <c r="E6" i="4"/>
  <c r="F6" i="4"/>
  <c r="G6" i="4"/>
  <c r="B7" i="4"/>
  <c r="C7" i="4"/>
  <c r="H7" i="4" s="1"/>
  <c r="D7" i="4"/>
  <c r="E7" i="4"/>
  <c r="F7" i="4"/>
  <c r="G7" i="4"/>
  <c r="B8" i="4"/>
  <c r="C8" i="4"/>
  <c r="D8" i="4"/>
  <c r="E8" i="4"/>
  <c r="F8" i="4"/>
  <c r="G8" i="4"/>
  <c r="B9" i="4"/>
  <c r="C9" i="4"/>
  <c r="D9" i="4"/>
  <c r="E9" i="4"/>
  <c r="F9" i="4"/>
  <c r="G9" i="4"/>
  <c r="H9" i="4"/>
  <c r="B10" i="4"/>
  <c r="C10" i="4"/>
  <c r="D10" i="4"/>
  <c r="E10" i="4"/>
  <c r="F10" i="4"/>
  <c r="G10" i="4"/>
  <c r="D11" i="4"/>
  <c r="F11" i="4"/>
  <c r="B11" i="4" l="1"/>
  <c r="H5" i="4"/>
  <c r="H10" i="4"/>
  <c r="G11" i="4"/>
  <c r="E11" i="4"/>
  <c r="H6" i="4"/>
  <c r="H8" i="4"/>
  <c r="C11" i="4"/>
  <c r="H11" i="4" s="1"/>
  <c r="E5" i="1"/>
  <c r="E6" i="1"/>
  <c r="E7" i="1"/>
  <c r="E20" i="1" s="1"/>
  <c r="E12" i="1"/>
  <c r="E16" i="1"/>
  <c r="E8" i="1"/>
  <c r="E19" i="1"/>
  <c r="F5" i="1"/>
  <c r="F6" i="1" s="1"/>
  <c r="F7" i="1"/>
  <c r="F20" i="1" s="1"/>
  <c r="F12" i="1"/>
  <c r="F16" i="1"/>
  <c r="F8" i="1"/>
  <c r="F19" i="1"/>
  <c r="G5" i="1"/>
  <c r="G6" i="1" s="1"/>
  <c r="G7" i="1"/>
  <c r="G20" i="1" s="1"/>
  <c r="G12" i="1"/>
  <c r="G16" i="1"/>
  <c r="G8" i="1"/>
  <c r="G19" i="1"/>
  <c r="H5" i="1"/>
  <c r="H6" i="1" s="1"/>
  <c r="H7" i="1"/>
  <c r="H20" i="1" s="1"/>
  <c r="H12" i="1"/>
  <c r="H16" i="1"/>
  <c r="H8" i="1"/>
  <c r="H19" i="1"/>
  <c r="I5" i="1"/>
  <c r="I6" i="1"/>
  <c r="I7" i="1"/>
  <c r="I20" i="1" s="1"/>
  <c r="I12" i="1"/>
  <c r="I16" i="1"/>
  <c r="I8" i="1"/>
  <c r="I19" i="1"/>
  <c r="J5" i="1"/>
  <c r="J6" i="1" s="1"/>
  <c r="J7" i="1"/>
  <c r="J20" i="1" s="1"/>
  <c r="J12" i="1"/>
  <c r="J16" i="1"/>
  <c r="J8" i="1"/>
  <c r="J19" i="1"/>
  <c r="K12" i="1"/>
  <c r="G21" i="1" l="1"/>
  <c r="I21" i="1"/>
  <c r="E21" i="1"/>
  <c r="K16" i="1"/>
  <c r="J21" i="1"/>
  <c r="H21" i="1"/>
  <c r="K21" i="1" s="1"/>
  <c r="F21" i="1"/>
  <c r="K20" i="1"/>
  <c r="K6" i="1"/>
</calcChain>
</file>

<file path=xl/sharedStrings.xml><?xml version="1.0" encoding="utf-8"?>
<sst xmlns="http://schemas.openxmlformats.org/spreadsheetml/2006/main" count="62" uniqueCount="60">
  <si>
    <t>janeiro</t>
  </si>
  <si>
    <t>fevereiro</t>
  </si>
  <si>
    <t>março</t>
  </si>
  <si>
    <t>abril</t>
  </si>
  <si>
    <t>maio</t>
  </si>
  <si>
    <t>junho</t>
  </si>
  <si>
    <t>WinnerSports</t>
  </si>
  <si>
    <t>número de alunos</t>
  </si>
  <si>
    <t>valor base</t>
  </si>
  <si>
    <t>política de desconto na mensalidade</t>
  </si>
  <si>
    <t>valor da mensalidade por aluno</t>
  </si>
  <si>
    <t>gastos com salários e encargos</t>
  </si>
  <si>
    <t>gasto médio por aluno</t>
  </si>
  <si>
    <t>SABESP</t>
  </si>
  <si>
    <t>valor por Kilowatt</t>
  </si>
  <si>
    <t>gasto fixo em energia</t>
  </si>
  <si>
    <t>gasto adicional médio por aluno</t>
  </si>
  <si>
    <t>gasto fixo em água</t>
  </si>
  <si>
    <t>valor por m3</t>
  </si>
  <si>
    <t>total com água</t>
  </si>
  <si>
    <t>total com energia elétrica</t>
  </si>
  <si>
    <t>gasto com materiais</t>
  </si>
  <si>
    <t>Diversos</t>
  </si>
  <si>
    <t>valor fixo</t>
  </si>
  <si>
    <t xml:space="preserve">valor variável </t>
  </si>
  <si>
    <t>valor total de despesas diversas</t>
  </si>
  <si>
    <t>RECEITA TOTAL</t>
  </si>
  <si>
    <t>RECEITAS</t>
  </si>
  <si>
    <t>DESPESA TOTAL</t>
  </si>
  <si>
    <t>RESULTADO DA ACADEMIA</t>
  </si>
  <si>
    <t>DESPESAS</t>
  </si>
  <si>
    <t>TOTAIS NO SEMESTRE</t>
  </si>
  <si>
    <t>Energia</t>
  </si>
  <si>
    <t>Divs/aluno</t>
  </si>
  <si>
    <t>Diversos fixos</t>
  </si>
  <si>
    <t>Mats/aluno</t>
  </si>
  <si>
    <t>US$/KW/h</t>
  </si>
  <si>
    <t>KW/h aluno</t>
  </si>
  <si>
    <t>KW/h fixos</t>
  </si>
  <si>
    <t>US$/M3 água</t>
  </si>
  <si>
    <t>M3 água/aluno</t>
  </si>
  <si>
    <t>Cons.fixo água</t>
  </si>
  <si>
    <t>Salários</t>
  </si>
  <si>
    <t>Mensalidade</t>
  </si>
  <si>
    <t>Constantes</t>
  </si>
  <si>
    <t>Lucro</t>
  </si>
  <si>
    <t>Materiais</t>
  </si>
  <si>
    <t>Desp.energia</t>
  </si>
  <si>
    <t>Desp.água</t>
  </si>
  <si>
    <t>Desp.pessoal</t>
  </si>
  <si>
    <t>Rec.mensal</t>
  </si>
  <si>
    <t>Qtd.alunos</t>
  </si>
  <si>
    <t>Totais</t>
  </si>
  <si>
    <t>Jun</t>
  </si>
  <si>
    <t>Mai</t>
  </si>
  <si>
    <t>Abr</t>
  </si>
  <si>
    <t>Mar</t>
  </si>
  <si>
    <t>Fev</t>
  </si>
  <si>
    <t xml:space="preserve">Jan </t>
  </si>
  <si>
    <t>WinnerSports - Previsão Orçamentária para o 1º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</si>
</sst>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R$ &quot;#,##0_);\(&quot;R$ &quot;#,##0\)"/>
    <numFmt numFmtId="165" formatCode="_(&quot;R$ &quot;* #,##0.00_);_(&quot;R$ &quot;* \(#,##0.00\);_(&quot;R$ &quot;* &quot;-&quot;??_);_(@_)"/>
    <numFmt numFmtId="166" formatCode="0\ &quot;m3&quot;"/>
    <numFmt numFmtId="167" formatCode="0\ &quot;Kwh&quot;"/>
    <numFmt numFmtId="168" formatCode="0.0\ &quot;Kwh/aluno&quot;"/>
    <numFmt numFmtId="169" formatCode="0\ &quot;m3/aluno&quot;"/>
    <numFmt numFmtId="170" formatCode="&quot;R$&quot;\ 0.00"/>
    <numFmt numFmtId="171" formatCode="0.00\ &quot;R$/m3&quot;"/>
    <numFmt numFmtId="172" formatCode="0.00\ &quot;R$/Kwh&quot;"/>
    <numFmt numFmtId="173" formatCode="0.00\ &quot;R$/aluno&quot;"/>
    <numFmt numFmtId="174" formatCode="_(* #,##0.00_);_(* \(#,##0.00\);_(* &quot;-&quot;??_);_(@_)"/>
    <numFmt numFmtId="175" formatCode="_(* #,##0_);_(* \(#,##0\);_(* &quot;-&quot;??_);_(@_)"/>
  </numFmts>
  <fonts count="2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16"/>
      <name val="Verdana"/>
      <family val="2"/>
    </font>
    <font>
      <b/>
      <sz val="10"/>
      <color indexed="23"/>
      <name val="Verdana"/>
      <family val="2"/>
    </font>
    <font>
      <b/>
      <i/>
      <sz val="18"/>
      <color indexed="61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color indexed="62"/>
      <name val="Verdana"/>
      <family val="2"/>
    </font>
    <font>
      <sz val="10"/>
      <color indexed="62"/>
      <name val="Verdana"/>
      <family val="2"/>
    </font>
    <font>
      <b/>
      <i/>
      <sz val="10"/>
      <color indexed="62"/>
      <name val="Verdana"/>
      <family val="2"/>
    </font>
    <font>
      <b/>
      <sz val="10"/>
      <color indexed="62"/>
      <name val="Verdana"/>
      <family val="2"/>
    </font>
    <font>
      <b/>
      <i/>
      <sz val="10"/>
      <color indexed="8"/>
      <name val="Verdana"/>
      <family val="2"/>
    </font>
    <font>
      <b/>
      <sz val="11"/>
      <color indexed="62"/>
      <name val="Verdana"/>
      <family val="2"/>
    </font>
    <font>
      <b/>
      <i/>
      <sz val="11"/>
      <color indexed="62"/>
      <name val="Verdana"/>
      <family val="2"/>
    </font>
    <font>
      <b/>
      <sz val="11"/>
      <color indexed="9"/>
      <name val="Verdana"/>
      <family val="2"/>
    </font>
    <font>
      <sz val="11"/>
      <color indexed="8"/>
      <name val="Verdana"/>
      <family val="2"/>
    </font>
    <font>
      <b/>
      <sz val="10"/>
      <color indexed="60"/>
      <name val="Verdana"/>
      <family val="2"/>
    </font>
    <font>
      <b/>
      <sz val="10"/>
      <color indexed="60"/>
      <name val="Verdana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9"/>
        <bgColor indexed="13"/>
      </patternFill>
    </fill>
    <fill>
      <patternFill patternType="solid">
        <fgColor indexed="16"/>
        <bgColor indexed="24"/>
      </patternFill>
    </fill>
    <fill>
      <patternFill patternType="darkGray">
        <fgColor indexed="9"/>
        <bgColor indexed="42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double">
        <color indexed="64"/>
      </bottom>
      <diagonal/>
    </border>
    <border>
      <left style="dotted">
        <color indexed="60"/>
      </left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60"/>
      </left>
      <right style="thin">
        <color indexed="64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4"/>
      </bottom>
      <diagonal/>
    </border>
    <border>
      <left style="thin">
        <color indexed="6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/>
      <diagonal/>
    </border>
    <border>
      <left style="thin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0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0"/>
      </right>
      <top style="double">
        <color indexed="64"/>
      </top>
      <bottom style="double">
        <color indexed="64"/>
      </bottom>
      <diagonal/>
    </border>
    <border>
      <left/>
      <right style="dotted">
        <color indexed="60"/>
      </right>
      <top/>
      <bottom/>
      <diagonal/>
    </border>
    <border>
      <left/>
      <right style="dotted">
        <color indexed="60"/>
      </right>
      <top/>
      <bottom style="double">
        <color indexed="64"/>
      </bottom>
      <diagonal/>
    </border>
    <border>
      <left/>
      <right style="dotted">
        <color indexed="60"/>
      </right>
      <top style="double">
        <color indexed="64"/>
      </top>
      <bottom/>
      <diagonal/>
    </border>
    <border>
      <left/>
      <right style="thin">
        <color indexed="9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174" fontId="23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170" fontId="21" fillId="2" borderId="14" xfId="1" applyNumberFormat="1" applyFont="1" applyFill="1" applyBorder="1" applyAlignment="1">
      <alignment vertical="center"/>
    </xf>
    <xf numFmtId="0" fontId="22" fillId="4" borderId="9" xfId="0" applyFont="1" applyFill="1" applyBorder="1" applyAlignment="1">
      <alignment vertical="center"/>
    </xf>
    <xf numFmtId="9" fontId="21" fillId="4" borderId="2" xfId="2" applyFont="1" applyFill="1" applyBorder="1" applyAlignment="1">
      <alignment vertical="center"/>
    </xf>
    <xf numFmtId="171" fontId="21" fillId="4" borderId="14" xfId="0" applyNumberFormat="1" applyFont="1" applyFill="1" applyBorder="1" applyAlignment="1">
      <alignment vertical="center"/>
    </xf>
    <xf numFmtId="166" fontId="21" fillId="4" borderId="3" xfId="1" applyNumberFormat="1" applyFont="1" applyFill="1" applyBorder="1" applyAlignment="1">
      <alignment vertical="center"/>
    </xf>
    <xf numFmtId="169" fontId="21" fillId="4" borderId="3" xfId="1" applyNumberFormat="1" applyFont="1" applyFill="1" applyBorder="1" applyAlignment="1">
      <alignment vertical="center"/>
    </xf>
    <xf numFmtId="172" fontId="21" fillId="4" borderId="3" xfId="0" applyNumberFormat="1" applyFont="1" applyFill="1" applyBorder="1" applyAlignment="1">
      <alignment vertical="center"/>
    </xf>
    <xf numFmtId="167" fontId="21" fillId="4" borderId="3" xfId="1" applyNumberFormat="1" applyFont="1" applyFill="1" applyBorder="1" applyAlignment="1">
      <alignment vertical="center"/>
    </xf>
    <xf numFmtId="168" fontId="21" fillId="4" borderId="3" xfId="1" applyNumberFormat="1" applyFont="1" applyFill="1" applyBorder="1" applyAlignment="1">
      <alignment vertical="center"/>
    </xf>
    <xf numFmtId="173" fontId="21" fillId="4" borderId="3" xfId="0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15" fillId="2" borderId="5" xfId="1" applyNumberFormat="1" applyFont="1" applyFill="1" applyBorder="1" applyAlignment="1">
      <alignment vertical="center"/>
    </xf>
    <xf numFmtId="164" fontId="15" fillId="2" borderId="15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164" fontId="20" fillId="2" borderId="13" xfId="0" applyNumberFormat="1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5" fillId="2" borderId="14" xfId="0" applyNumberFormat="1" applyFont="1" applyFill="1" applyBorder="1" applyAlignment="1">
      <alignment vertical="center"/>
    </xf>
    <xf numFmtId="164" fontId="15" fillId="2" borderId="17" xfId="1" applyNumberFormat="1" applyFont="1" applyFill="1" applyBorder="1" applyAlignment="1">
      <alignment vertical="center"/>
    </xf>
    <xf numFmtId="164" fontId="9" fillId="2" borderId="13" xfId="0" applyNumberFormat="1" applyFont="1" applyFill="1" applyBorder="1" applyAlignment="1">
      <alignment vertical="center"/>
    </xf>
    <xf numFmtId="164" fontId="5" fillId="2" borderId="16" xfId="1" applyNumberFormat="1" applyFont="1" applyFill="1" applyBorder="1" applyAlignment="1">
      <alignment vertical="center"/>
    </xf>
    <xf numFmtId="164" fontId="12" fillId="2" borderId="5" xfId="1" applyNumberFormat="1" applyFont="1" applyFill="1" applyBorder="1" applyAlignment="1">
      <alignment vertical="center"/>
    </xf>
    <xf numFmtId="164" fontId="21" fillId="4" borderId="3" xfId="1" applyNumberFormat="1" applyFont="1" applyFill="1" applyBorder="1" applyAlignment="1">
      <alignment vertical="center"/>
    </xf>
    <xf numFmtId="164" fontId="21" fillId="4" borderId="14" xfId="1" applyNumberFormat="1" applyFont="1" applyFill="1" applyBorder="1" applyAlignment="1">
      <alignment vertical="center"/>
    </xf>
    <xf numFmtId="0" fontId="23" fillId="0" borderId="0" xfId="3"/>
    <xf numFmtId="0" fontId="24" fillId="0" borderId="0" xfId="3" applyFont="1"/>
    <xf numFmtId="174" fontId="25" fillId="0" borderId="0" xfId="4" applyFont="1"/>
    <xf numFmtId="0" fontId="25" fillId="0" borderId="0" xfId="3" applyFont="1"/>
    <xf numFmtId="175" fontId="26" fillId="0" borderId="0" xfId="4" applyNumberFormat="1" applyFont="1"/>
    <xf numFmtId="175" fontId="24" fillId="0" borderId="0" xfId="4" applyNumberFormat="1" applyFont="1"/>
    <xf numFmtId="175" fontId="24" fillId="0" borderId="0" xfId="3" applyNumberFormat="1" applyFont="1"/>
    <xf numFmtId="174" fontId="24" fillId="0" borderId="0" xfId="4" applyFont="1"/>
    <xf numFmtId="0" fontId="26" fillId="0" borderId="0" xfId="3" applyFont="1" applyAlignment="1">
      <alignment horizontal="right"/>
    </xf>
    <xf numFmtId="0" fontId="26" fillId="0" borderId="0" xfId="3" applyFont="1"/>
    <xf numFmtId="0" fontId="25" fillId="0" borderId="0" xfId="3" applyFont="1" applyAlignment="1">
      <alignment horizontal="center"/>
    </xf>
    <xf numFmtId="0" fontId="12" fillId="2" borderId="19" xfId="0" applyFont="1" applyFill="1" applyBorder="1" applyAlignment="1">
      <alignment horizontal="right" vertical="center"/>
    </xf>
    <xf numFmtId="0" fontId="12" fillId="2" borderId="20" xfId="0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17" fillId="2" borderId="22" xfId="0" applyFont="1" applyFill="1" applyBorder="1" applyAlignment="1">
      <alignment horizontal="center" vertical="center" textRotation="90"/>
    </xf>
    <xf numFmtId="0" fontId="18" fillId="2" borderId="22" xfId="0" applyFont="1" applyFill="1" applyBorder="1" applyAlignment="1">
      <alignment horizontal="center" vertical="center" textRotation="90"/>
    </xf>
    <xf numFmtId="0" fontId="17" fillId="2" borderId="23" xfId="0" applyFont="1" applyFill="1" applyBorder="1" applyAlignment="1">
      <alignment horizontal="center" vertical="center" textRotation="90"/>
    </xf>
    <xf numFmtId="0" fontId="17" fillId="2" borderId="24" xfId="0" applyFont="1" applyFill="1" applyBorder="1" applyAlignment="1">
      <alignment horizontal="center" vertical="center" textRotation="90"/>
    </xf>
    <xf numFmtId="0" fontId="9" fillId="3" borderId="0" xfId="0" applyFont="1" applyFill="1" applyBorder="1" applyAlignment="1">
      <alignment vertical="center"/>
    </xf>
    <xf numFmtId="0" fontId="9" fillId="3" borderId="25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textRotation="90"/>
    </xf>
    <xf numFmtId="0" fontId="14" fillId="2" borderId="18" xfId="0" applyFont="1" applyFill="1" applyBorder="1" applyAlignment="1">
      <alignment horizontal="center" vertical="center" textRotation="90"/>
    </xf>
    <xf numFmtId="0" fontId="12" fillId="2" borderId="7" xfId="0" applyFont="1" applyFill="1" applyBorder="1" applyAlignment="1">
      <alignment horizontal="center" vertical="center" textRotation="90"/>
    </xf>
  </cellXfs>
  <cellStyles count="5">
    <cellStyle name="Moeda" xfId="1" builtinId="4"/>
    <cellStyle name="Normal" xfId="0" builtinId="0"/>
    <cellStyle name="Normal 2" xfId="3"/>
    <cellStyle name="Porcentagem" xfId="2" builtinId="5"/>
    <cellStyle name="Separador de milhares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Demonstrativo alunos x lucros</a:t>
            </a:r>
          </a:p>
        </c:rich>
      </c:tx>
      <c:layout>
        <c:manualLayout>
          <c:xMode val="edge"/>
          <c:yMode val="edge"/>
          <c:x val="0.19057037301776736"/>
          <c:y val="4.18776219144979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216143708168994"/>
          <c:y val="0.14496099893480041"/>
          <c:w val="0.73477648977984533"/>
          <c:h val="0.74735448339719379"/>
        </c:manualLayout>
      </c:layout>
      <c:area3DChart>
        <c:grouping val="standard"/>
        <c:varyColors val="0"/>
        <c:ser>
          <c:idx val="0"/>
          <c:order val="0"/>
          <c:tx>
            <c:strRef>
              <c:f>Winner!$A$3</c:f>
              <c:strCache>
                <c:ptCount val="1"/>
                <c:pt idx="0">
                  <c:v>Qtd.alunos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Winner!$B$3:$G$3</c:f>
              <c:numCache>
                <c:formatCode>General</c:formatCode>
                <c:ptCount val="6"/>
                <c:pt idx="0">
                  <c:v>250</c:v>
                </c:pt>
                <c:pt idx="1">
                  <c:v>230</c:v>
                </c:pt>
                <c:pt idx="2">
                  <c:v>240</c:v>
                </c:pt>
                <c:pt idx="3">
                  <c:v>250</c:v>
                </c:pt>
                <c:pt idx="4">
                  <c:v>260</c:v>
                </c:pt>
                <c:pt idx="5">
                  <c:v>280</c:v>
                </c:pt>
              </c:numCache>
            </c:numRef>
          </c:val>
        </c:ser>
        <c:ser>
          <c:idx val="1"/>
          <c:order val="1"/>
          <c:tx>
            <c:strRef>
              <c:f>Winner!$A$11</c:f>
              <c:strCache>
                <c:ptCount val="1"/>
                <c:pt idx="0">
                  <c:v>Lucro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Winner!$B$11:$G$11</c:f>
              <c:numCache>
                <c:formatCode>_(* #,##0_);_(* \(#,##0\);_(* "-"??_);_(@_)</c:formatCode>
                <c:ptCount val="6"/>
                <c:pt idx="0">
                  <c:v>352.5</c:v>
                </c:pt>
                <c:pt idx="1">
                  <c:v>1107.5</c:v>
                </c:pt>
                <c:pt idx="2">
                  <c:v>1355</c:v>
                </c:pt>
                <c:pt idx="3">
                  <c:v>1602.5</c:v>
                </c:pt>
                <c:pt idx="4">
                  <c:v>1850</c:v>
                </c:pt>
                <c:pt idx="5">
                  <c:v>2345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41856"/>
        <c:axId val="257090304"/>
        <c:axId val="148139520"/>
      </c:area3DChart>
      <c:catAx>
        <c:axId val="2264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570903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5709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26441856"/>
        <c:crosses val="autoZero"/>
        <c:crossBetween val="midCat"/>
      </c:valAx>
      <c:serAx>
        <c:axId val="1481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57090304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54" footer="0.4921259850000005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u="none">
                <a:solidFill>
                  <a:schemeClr val="accent3">
                    <a:lumMod val="50000"/>
                  </a:schemeClr>
                </a:solidFill>
              </a:defRPr>
            </a:pPr>
            <a:r>
              <a:rPr lang="pt-BR" sz="2400" u="none">
                <a:solidFill>
                  <a:schemeClr val="accent3">
                    <a:lumMod val="50000"/>
                  </a:schemeClr>
                </a:solidFill>
              </a:rPr>
              <a:t>Resultado</a:t>
            </a:r>
            <a:r>
              <a:rPr lang="pt-BR" sz="2400" u="none" baseline="0">
                <a:solidFill>
                  <a:schemeClr val="accent3">
                    <a:lumMod val="50000"/>
                  </a:schemeClr>
                </a:solidFill>
              </a:rPr>
              <a:t> da WinnerSports</a:t>
            </a:r>
            <a:endParaRPr lang="pt-BR" sz="2400" u="none">
              <a:solidFill>
                <a:schemeClr val="accent3">
                  <a:lumMod val="50000"/>
                </a:schemeClr>
              </a:solidFill>
            </a:endParaRP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Despesas</c:v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cat>
            <c:strRef>
              <c:f>WinnerFormatado!$E$2:$J$2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WinnerFormatado!$E$20:$J$20</c:f>
              <c:numCache>
                <c:formatCode>"R$ "#,##0_);\("R$ "#,##0\)</c:formatCode>
                <c:ptCount val="6"/>
                <c:pt idx="0">
                  <c:v>10897.5</c:v>
                </c:pt>
                <c:pt idx="1">
                  <c:v>10392.5</c:v>
                </c:pt>
                <c:pt idx="2">
                  <c:v>10645</c:v>
                </c:pt>
                <c:pt idx="3">
                  <c:v>10897.5</c:v>
                </c:pt>
                <c:pt idx="4">
                  <c:v>11150</c:v>
                </c:pt>
                <c:pt idx="5">
                  <c:v>11655</c:v>
                </c:pt>
              </c:numCache>
            </c:numRef>
          </c:val>
        </c:ser>
        <c:ser>
          <c:idx val="1"/>
          <c:order val="1"/>
          <c:tx>
            <c:v>Lucro</c:v>
          </c:tx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path path="rect">
                <a:fillToRect l="100000" t="100000"/>
              </a:path>
              <a:tileRect r="-100000" b="-100000"/>
            </a:gradFill>
          </c:spPr>
          <c:cat>
            <c:strRef>
              <c:f>WinnerFormatado!$E$2:$J$2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WinnerFormatado!$E$21:$J$21</c:f>
              <c:numCache>
                <c:formatCode>"R$ "#,##0_);\("R$ "#,##0\)</c:formatCode>
                <c:ptCount val="6"/>
                <c:pt idx="0">
                  <c:v>352.5</c:v>
                </c:pt>
                <c:pt idx="1">
                  <c:v>1107.5</c:v>
                </c:pt>
                <c:pt idx="2">
                  <c:v>1355</c:v>
                </c:pt>
                <c:pt idx="3">
                  <c:v>1602.5</c:v>
                </c:pt>
                <c:pt idx="4">
                  <c:v>1850</c:v>
                </c:pt>
                <c:pt idx="5">
                  <c:v>2345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377472"/>
        <c:axId val="284379008"/>
      </c:areaChart>
      <c:catAx>
        <c:axId val="2843774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284379008"/>
        <c:crosses val="autoZero"/>
        <c:auto val="1"/>
        <c:lblAlgn val="ctr"/>
        <c:lblOffset val="100"/>
        <c:noMultiLvlLbl val="0"/>
      </c:catAx>
      <c:valAx>
        <c:axId val="284379008"/>
        <c:scaling>
          <c:orientation val="minMax"/>
          <c:max val="15000"/>
          <c:min val="0"/>
        </c:scaling>
        <c:delete val="0"/>
        <c:axPos val="l"/>
        <c:majorGridlines/>
        <c:minorGridlines/>
        <c:numFmt formatCode="&quot;R$ &quot;#,##0_);\(&quot;R$ &quot;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284377472"/>
        <c:crosses val="autoZero"/>
        <c:crossBetween val="midCat"/>
        <c:majorUnit val="5000"/>
        <c:minorUnit val="1000"/>
      </c:valAx>
    </c:plotArea>
    <c:legend>
      <c:legendPos val="t"/>
      <c:overlay val="0"/>
      <c:txPr>
        <a:bodyPr/>
        <a:lstStyle/>
        <a:p>
          <a:pPr>
            <a:defRPr sz="1800"/>
          </a:pPr>
          <a:endParaRPr lang="pt-BR"/>
        </a:p>
      </c:txPr>
    </c:legend>
    <c:plotVisOnly val="1"/>
    <c:dispBlanksAs val="zero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993300"/>
                </a:solidFill>
                <a:latin typeface="Verdana"/>
                <a:ea typeface="Verdana"/>
                <a:cs typeface="Verdana"/>
              </a:defRPr>
            </a:pPr>
            <a:r>
              <a:rPr lang="pt-BR" sz="2000"/>
              <a:t>WinnerSports</a:t>
            </a:r>
          </a:p>
        </c:rich>
      </c:tx>
      <c:layout>
        <c:manualLayout>
          <c:xMode val="edge"/>
          <c:yMode val="edge"/>
          <c:x val="0.42044960654003694"/>
          <c:y val="3.0698388334612428E-2"/>
        </c:manualLayout>
      </c:layout>
      <c:overlay val="0"/>
      <c:spPr>
        <a:noFill/>
        <a:ln w="25400">
          <a:noFill/>
        </a:ln>
      </c:spPr>
    </c:title>
    <c:autoTitleDeleted val="0"/>
    <c:view3D>
      <c:rotX val="10"/>
      <c:hPercent val="100"/>
      <c:rotY val="20"/>
      <c:depthPercent val="220"/>
      <c:rAngAx val="0"/>
      <c:perspective val="5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1600633529913675E-2"/>
          <c:y val="0.15195702225633173"/>
          <c:w val="0.83928674320075558"/>
          <c:h val="0.6907137375287804"/>
        </c:manualLayout>
      </c:layout>
      <c:area3DChart>
        <c:grouping val="standard"/>
        <c:varyColors val="0"/>
        <c:ser>
          <c:idx val="0"/>
          <c:order val="0"/>
          <c:tx>
            <c:v>nro de alunos</c:v>
          </c:tx>
          <c:spPr>
            <a:gradFill rotWithShape="0">
              <a:gsLst>
                <a:gs pos="0">
                  <a:srgbClr val="CCFFCC">
                    <a:gamma/>
                    <a:shade val="46275"/>
                    <a:invGamma/>
                  </a:srgbClr>
                </a:gs>
                <a:gs pos="100000">
                  <a:srgbClr val="CCFFCC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6.6587422767704317E-3"/>
                  <c:y val="3.6986814102356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7101377709566315E-3"/>
                  <c:y val="3.6697316104281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1223792775659579E-3"/>
                  <c:y val="3.309461036872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489154773093656E-3"/>
                  <c:y val="3.8653997582278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730478310109413E-2"/>
                  <c:y val="3.7800089025876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233331676007468E-2"/>
                  <c:y val="3.9042160057080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WinnerFormatado!$E$2:$J$2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WinnerFormatado!$E$3:$J$3</c:f>
              <c:numCache>
                <c:formatCode>General</c:formatCode>
                <c:ptCount val="6"/>
                <c:pt idx="0">
                  <c:v>250</c:v>
                </c:pt>
                <c:pt idx="1">
                  <c:v>230</c:v>
                </c:pt>
                <c:pt idx="2">
                  <c:v>240</c:v>
                </c:pt>
                <c:pt idx="3">
                  <c:v>250</c:v>
                </c:pt>
                <c:pt idx="4">
                  <c:v>260</c:v>
                </c:pt>
                <c:pt idx="5">
                  <c:v>280</c:v>
                </c:pt>
              </c:numCache>
            </c:numRef>
          </c:val>
        </c:ser>
        <c:ser>
          <c:idx val="1"/>
          <c:order val="1"/>
          <c:tx>
            <c:v>lucro</c:v>
          </c:tx>
          <c:spPr>
            <a:gradFill rotWithShape="0">
              <a:gsLst>
                <a:gs pos="0">
                  <a:srgbClr val="FFFFFF"/>
                </a:gs>
                <a:gs pos="100000">
                  <a:srgbClr val="FFFF99"/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075284462779985E-2"/>
                  <c:y val="-0.115406360162969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86559604335876E-3"/>
                  <c:y val="-0.159413369505694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11608435691496E-2"/>
                  <c:y val="-0.20610773708760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0788266698234735E-3"/>
                  <c:y val="-0.23511510231613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030596361632081E-3"/>
                  <c:y val="-0.260149888292893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5441001371190095E-3"/>
                  <c:y val="-0.324053956961626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r"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WinnerFormatado!$E$21:$J$21</c:f>
              <c:numCache>
                <c:formatCode>"R$ "#,##0_);\("R$ "#,##0\)</c:formatCode>
                <c:ptCount val="6"/>
                <c:pt idx="0">
                  <c:v>352.5</c:v>
                </c:pt>
                <c:pt idx="1">
                  <c:v>1107.5</c:v>
                </c:pt>
                <c:pt idx="2">
                  <c:v>1355</c:v>
                </c:pt>
                <c:pt idx="3">
                  <c:v>1602.5</c:v>
                </c:pt>
                <c:pt idx="4">
                  <c:v>1850</c:v>
                </c:pt>
                <c:pt idx="5">
                  <c:v>2345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02625152"/>
        <c:axId val="302626688"/>
        <c:axId val="232908992"/>
      </c:area3DChart>
      <c:catAx>
        <c:axId val="30262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30262668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0262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02625152"/>
        <c:crosses val="autoZero"/>
        <c:crossBetween val="midCat"/>
      </c:valAx>
      <c:serAx>
        <c:axId val="232908992"/>
        <c:scaling>
          <c:orientation val="minMax"/>
        </c:scaling>
        <c:delete val="1"/>
        <c:axPos val="b"/>
        <c:majorTickMark val="out"/>
        <c:minorTickMark val="none"/>
        <c:tickLblPos val="none"/>
        <c:crossAx val="30262668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115674050425449"/>
          <c:y val="0.47817262311120884"/>
          <c:w val="0.13083039047102699"/>
          <c:h val="0.2539520995050997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38" footer="0.49212598500000038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12</xdr:row>
      <xdr:rowOff>0</xdr:rowOff>
    </xdr:from>
    <xdr:to>
      <xdr:col>8</xdr:col>
      <xdr:colOff>7620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2000" cy="601133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388619</xdr:colOff>
      <xdr:row>1</xdr:row>
      <xdr:rowOff>15240</xdr:rowOff>
    </xdr:from>
    <xdr:to>
      <xdr:col>14</xdr:col>
      <xdr:colOff>261256</xdr:colOff>
      <xdr:row>31</xdr:row>
      <xdr:rowOff>121920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75" zoomScaleNormal="75" workbookViewId="0">
      <selection activeCell="H11" sqref="H11"/>
    </sheetView>
  </sheetViews>
  <sheetFormatPr defaultRowHeight="13.2" x14ac:dyDescent="0.25"/>
  <cols>
    <col min="1" max="1" width="14.26953125" style="48" customWidth="1"/>
    <col min="2" max="2" width="9.81640625" style="48" bestFit="1" customWidth="1"/>
    <col min="3" max="8" width="7.7265625" style="48" bestFit="1" customWidth="1"/>
    <col min="9" max="16384" width="8.7265625" style="48"/>
  </cols>
  <sheetData>
    <row r="1" spans="1:8" ht="15.6" customHeight="1" x14ac:dyDescent="0.3">
      <c r="A1" s="57" t="s">
        <v>59</v>
      </c>
      <c r="B1" s="49"/>
      <c r="C1" s="49"/>
      <c r="D1" s="49"/>
      <c r="E1" s="49"/>
      <c r="F1" s="49"/>
      <c r="G1" s="49"/>
      <c r="H1" s="49"/>
    </row>
    <row r="2" spans="1:8" ht="15.6" x14ac:dyDescent="0.3">
      <c r="A2" s="49"/>
      <c r="B2" s="56" t="s">
        <v>58</v>
      </c>
      <c r="C2" s="56" t="s">
        <v>57</v>
      </c>
      <c r="D2" s="56" t="s">
        <v>56</v>
      </c>
      <c r="E2" s="56" t="s">
        <v>55</v>
      </c>
      <c r="F2" s="56" t="s">
        <v>54</v>
      </c>
      <c r="G2" s="56" t="s">
        <v>53</v>
      </c>
      <c r="H2" s="56" t="s">
        <v>52</v>
      </c>
    </row>
    <row r="3" spans="1:8" ht="15" x14ac:dyDescent="0.25">
      <c r="A3" s="49" t="s">
        <v>51</v>
      </c>
      <c r="B3" s="49">
        <v>250</v>
      </c>
      <c r="C3" s="49">
        <v>230</v>
      </c>
      <c r="D3" s="49">
        <v>240</v>
      </c>
      <c r="E3" s="49">
        <v>250</v>
      </c>
      <c r="F3" s="49">
        <v>260</v>
      </c>
      <c r="G3" s="49">
        <v>280</v>
      </c>
      <c r="H3" s="55"/>
    </row>
    <row r="4" spans="1:8" ht="15" x14ac:dyDescent="0.25">
      <c r="A4" s="49" t="s">
        <v>43</v>
      </c>
      <c r="B4" s="53">
        <f>B14*90%</f>
        <v>45</v>
      </c>
      <c r="C4" s="54">
        <v>50</v>
      </c>
      <c r="D4" s="54">
        <v>50</v>
      </c>
      <c r="E4" s="54">
        <v>50</v>
      </c>
      <c r="F4" s="54">
        <v>50</v>
      </c>
      <c r="G4" s="54">
        <v>50</v>
      </c>
      <c r="H4" s="53"/>
    </row>
    <row r="5" spans="1:8" ht="15.6" x14ac:dyDescent="0.3">
      <c r="A5" s="49" t="s">
        <v>50</v>
      </c>
      <c r="B5" s="53">
        <f t="shared" ref="B5:G5" si="0">B4*B3</f>
        <v>11250</v>
      </c>
      <c r="C5" s="53">
        <f t="shared" si="0"/>
        <v>11500</v>
      </c>
      <c r="D5" s="53">
        <f t="shared" si="0"/>
        <v>12000</v>
      </c>
      <c r="E5" s="53">
        <f t="shared" si="0"/>
        <v>12500</v>
      </c>
      <c r="F5" s="53">
        <f t="shared" si="0"/>
        <v>13000</v>
      </c>
      <c r="G5" s="53">
        <f t="shared" si="0"/>
        <v>14000</v>
      </c>
      <c r="H5" s="52">
        <f t="shared" ref="H5:H11" si="1">SUM(B5:G5)</f>
        <v>74250</v>
      </c>
    </row>
    <row r="6" spans="1:8" ht="15.6" x14ac:dyDescent="0.3">
      <c r="A6" s="49" t="s">
        <v>49</v>
      </c>
      <c r="B6" s="53">
        <f t="shared" ref="B6:G6" si="2">$B$15</f>
        <v>3300</v>
      </c>
      <c r="C6" s="53">
        <f t="shared" si="2"/>
        <v>3300</v>
      </c>
      <c r="D6" s="53">
        <f t="shared" si="2"/>
        <v>3300</v>
      </c>
      <c r="E6" s="53">
        <f t="shared" si="2"/>
        <v>3300</v>
      </c>
      <c r="F6" s="53">
        <f t="shared" si="2"/>
        <v>3300</v>
      </c>
      <c r="G6" s="53">
        <f t="shared" si="2"/>
        <v>3300</v>
      </c>
      <c r="H6" s="52">
        <f t="shared" si="1"/>
        <v>19800</v>
      </c>
    </row>
    <row r="7" spans="1:8" ht="15.6" x14ac:dyDescent="0.3">
      <c r="A7" s="49" t="s">
        <v>48</v>
      </c>
      <c r="B7" s="53">
        <f t="shared" ref="B7:G7" si="3">($B16+$B17*B3)*$B18</f>
        <v>1785</v>
      </c>
      <c r="C7" s="53">
        <f t="shared" si="3"/>
        <v>1665</v>
      </c>
      <c r="D7" s="53">
        <f t="shared" si="3"/>
        <v>1725</v>
      </c>
      <c r="E7" s="53">
        <f t="shared" si="3"/>
        <v>1785</v>
      </c>
      <c r="F7" s="53">
        <f t="shared" si="3"/>
        <v>1845</v>
      </c>
      <c r="G7" s="53">
        <f t="shared" si="3"/>
        <v>1965</v>
      </c>
      <c r="H7" s="52">
        <f t="shared" si="1"/>
        <v>10770</v>
      </c>
    </row>
    <row r="8" spans="1:8" ht="15.6" x14ac:dyDescent="0.3">
      <c r="A8" s="49" t="s">
        <v>47</v>
      </c>
      <c r="B8" s="53">
        <f t="shared" ref="B8:G8" si="4">($B19+$B20*B3)*$B21</f>
        <v>662.5</v>
      </c>
      <c r="C8" s="53">
        <f t="shared" si="4"/>
        <v>641.5</v>
      </c>
      <c r="D8" s="53">
        <f t="shared" si="4"/>
        <v>652</v>
      </c>
      <c r="E8" s="53">
        <f t="shared" si="4"/>
        <v>662.5</v>
      </c>
      <c r="F8" s="53">
        <f t="shared" si="4"/>
        <v>673</v>
      </c>
      <c r="G8" s="53">
        <f t="shared" si="4"/>
        <v>694</v>
      </c>
      <c r="H8" s="52">
        <f t="shared" si="1"/>
        <v>3985.5</v>
      </c>
    </row>
    <row r="9" spans="1:8" ht="15.6" x14ac:dyDescent="0.3">
      <c r="A9" s="49" t="s">
        <v>46</v>
      </c>
      <c r="B9" s="53">
        <f t="shared" ref="B9:G9" si="5">$B22*B3</f>
        <v>3000</v>
      </c>
      <c r="C9" s="53">
        <f t="shared" si="5"/>
        <v>2760</v>
      </c>
      <c r="D9" s="53">
        <f t="shared" si="5"/>
        <v>2880</v>
      </c>
      <c r="E9" s="53">
        <f t="shared" si="5"/>
        <v>3000</v>
      </c>
      <c r="F9" s="53">
        <f t="shared" si="5"/>
        <v>3120</v>
      </c>
      <c r="G9" s="53">
        <f t="shared" si="5"/>
        <v>3360</v>
      </c>
      <c r="H9" s="52">
        <f t="shared" si="1"/>
        <v>18120</v>
      </c>
    </row>
    <row r="10" spans="1:8" ht="15.6" x14ac:dyDescent="0.3">
      <c r="A10" s="49" t="s">
        <v>22</v>
      </c>
      <c r="B10" s="53">
        <f t="shared" ref="B10:G10" si="6">$B23+$B24*B3</f>
        <v>2150</v>
      </c>
      <c r="C10" s="53">
        <f t="shared" si="6"/>
        <v>2026</v>
      </c>
      <c r="D10" s="53">
        <f t="shared" si="6"/>
        <v>2088</v>
      </c>
      <c r="E10" s="53">
        <f t="shared" si="6"/>
        <v>2150</v>
      </c>
      <c r="F10" s="53">
        <f t="shared" si="6"/>
        <v>2212</v>
      </c>
      <c r="G10" s="53">
        <f t="shared" si="6"/>
        <v>2336</v>
      </c>
      <c r="H10" s="52">
        <f t="shared" si="1"/>
        <v>12962</v>
      </c>
    </row>
    <row r="11" spans="1:8" ht="15.6" x14ac:dyDescent="0.3">
      <c r="A11" s="49" t="s">
        <v>45</v>
      </c>
      <c r="B11" s="53">
        <f t="shared" ref="B11:G11" si="7">B5-SUM(B6:B10)</f>
        <v>352.5</v>
      </c>
      <c r="C11" s="53">
        <f t="shared" si="7"/>
        <v>1107.5</v>
      </c>
      <c r="D11" s="53">
        <f t="shared" si="7"/>
        <v>1355</v>
      </c>
      <c r="E11" s="53">
        <f t="shared" si="7"/>
        <v>1602.5</v>
      </c>
      <c r="F11" s="53">
        <f t="shared" si="7"/>
        <v>1850</v>
      </c>
      <c r="G11" s="53">
        <f t="shared" si="7"/>
        <v>2345</v>
      </c>
      <c r="H11" s="52">
        <f t="shared" si="1"/>
        <v>8612.5</v>
      </c>
    </row>
    <row r="12" spans="1:8" ht="15" x14ac:dyDescent="0.25">
      <c r="A12" s="49"/>
      <c r="B12" s="49"/>
      <c r="C12" s="49"/>
      <c r="D12" s="49"/>
      <c r="E12" s="49"/>
      <c r="F12" s="49"/>
      <c r="G12" s="49"/>
      <c r="H12" s="49"/>
    </row>
    <row r="13" spans="1:8" ht="15.6" x14ac:dyDescent="0.3">
      <c r="A13" s="58" t="s">
        <v>44</v>
      </c>
      <c r="B13" s="58"/>
      <c r="C13" s="49"/>
      <c r="D13" s="49"/>
      <c r="E13" s="49"/>
      <c r="F13" s="49"/>
      <c r="G13" s="49"/>
      <c r="H13" s="49"/>
    </row>
    <row r="14" spans="1:8" ht="15.6" x14ac:dyDescent="0.3">
      <c r="A14" s="51" t="s">
        <v>43</v>
      </c>
      <c r="B14" s="50">
        <v>50</v>
      </c>
      <c r="C14" s="49"/>
      <c r="D14" s="49"/>
      <c r="E14" s="49"/>
      <c r="F14" s="49"/>
      <c r="G14" s="49"/>
      <c r="H14" s="49"/>
    </row>
    <row r="15" spans="1:8" ht="15.6" x14ac:dyDescent="0.3">
      <c r="A15" s="51" t="s">
        <v>42</v>
      </c>
      <c r="B15" s="50">
        <v>3300</v>
      </c>
      <c r="C15" s="49"/>
      <c r="D15" s="49"/>
      <c r="E15" s="49"/>
      <c r="F15" s="49"/>
      <c r="G15" s="49"/>
      <c r="H15" s="49"/>
    </row>
    <row r="16" spans="1:8" ht="15.6" x14ac:dyDescent="0.3">
      <c r="A16" s="51" t="s">
        <v>41</v>
      </c>
      <c r="B16" s="50">
        <v>380</v>
      </c>
      <c r="C16" s="49"/>
      <c r="D16" s="49"/>
      <c r="E16" s="49"/>
      <c r="F16" s="49"/>
      <c r="G16" s="49"/>
      <c r="H16" s="49"/>
    </row>
    <row r="17" spans="1:8" ht="15.6" x14ac:dyDescent="0.3">
      <c r="A17" s="51" t="s">
        <v>40</v>
      </c>
      <c r="B17" s="50">
        <v>8</v>
      </c>
      <c r="C17" s="49"/>
      <c r="D17" s="49"/>
      <c r="E17" s="49"/>
      <c r="F17" s="49"/>
      <c r="G17" s="49"/>
      <c r="H17" s="49"/>
    </row>
    <row r="18" spans="1:8" ht="15.6" x14ac:dyDescent="0.3">
      <c r="A18" s="51" t="s">
        <v>39</v>
      </c>
      <c r="B18" s="50">
        <v>0.75</v>
      </c>
      <c r="C18" s="49"/>
      <c r="D18" s="49"/>
      <c r="E18" s="49"/>
      <c r="F18" s="49"/>
      <c r="G18" s="49"/>
      <c r="H18" s="49"/>
    </row>
    <row r="19" spans="1:8" ht="15.6" x14ac:dyDescent="0.3">
      <c r="A19" s="51" t="s">
        <v>38</v>
      </c>
      <c r="B19" s="50">
        <v>4000</v>
      </c>
      <c r="C19" s="49"/>
      <c r="D19" s="49"/>
      <c r="E19" s="49"/>
      <c r="F19" s="49"/>
      <c r="G19" s="49"/>
      <c r="H19" s="49"/>
    </row>
    <row r="20" spans="1:8" ht="15.6" x14ac:dyDescent="0.3">
      <c r="A20" s="51" t="s">
        <v>37</v>
      </c>
      <c r="B20" s="50">
        <v>10.5</v>
      </c>
      <c r="C20" s="49"/>
      <c r="D20" s="49"/>
      <c r="E20" s="49"/>
      <c r="F20" s="49"/>
      <c r="G20" s="49"/>
      <c r="H20" s="49"/>
    </row>
    <row r="21" spans="1:8" ht="15.6" x14ac:dyDescent="0.3">
      <c r="A21" s="51" t="s">
        <v>36</v>
      </c>
      <c r="B21" s="50">
        <v>0.1</v>
      </c>
      <c r="C21" s="49"/>
      <c r="D21" s="49"/>
      <c r="E21" s="49"/>
      <c r="F21" s="49"/>
      <c r="G21" s="49"/>
      <c r="H21" s="49"/>
    </row>
    <row r="22" spans="1:8" ht="15.6" x14ac:dyDescent="0.3">
      <c r="A22" s="51" t="s">
        <v>35</v>
      </c>
      <c r="B22" s="50">
        <v>12</v>
      </c>
      <c r="C22" s="49"/>
      <c r="D22" s="49"/>
      <c r="E22" s="49"/>
      <c r="F22" s="49"/>
      <c r="G22" s="49"/>
      <c r="H22" s="49"/>
    </row>
    <row r="23" spans="1:8" ht="15.6" x14ac:dyDescent="0.3">
      <c r="A23" s="51" t="s">
        <v>34</v>
      </c>
      <c r="B23" s="50">
        <v>600</v>
      </c>
      <c r="C23" s="49"/>
      <c r="D23" s="49"/>
      <c r="E23" s="49"/>
      <c r="F23" s="49"/>
      <c r="G23" s="49"/>
      <c r="H23" s="49"/>
    </row>
    <row r="24" spans="1:8" ht="15.6" x14ac:dyDescent="0.3">
      <c r="A24" s="51" t="s">
        <v>33</v>
      </c>
      <c r="B24" s="50">
        <v>6.2</v>
      </c>
      <c r="C24" s="49"/>
      <c r="D24" s="49"/>
      <c r="E24" s="49"/>
      <c r="F24" s="49"/>
      <c r="G24" s="49"/>
      <c r="H24" s="49"/>
    </row>
  </sheetData>
  <mergeCells count="1">
    <mergeCell ref="A13:B13"/>
  </mergeCell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Footer>&amp;R&amp;F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zoomScale="70" zoomScaleNormal="70" workbookViewId="0">
      <selection activeCell="C24" sqref="C24"/>
    </sheetView>
  </sheetViews>
  <sheetFormatPr defaultColWidth="9" defaultRowHeight="12.6" x14ac:dyDescent="0.2"/>
  <cols>
    <col min="1" max="1" width="4" style="1" customWidth="1"/>
    <col min="2" max="2" width="3.6328125" style="1" customWidth="1"/>
    <col min="3" max="3" width="27.36328125" style="2" customWidth="1"/>
    <col min="4" max="4" width="14.1796875" style="1" customWidth="1"/>
    <col min="5" max="10" width="11" style="1" bestFit="1" customWidth="1"/>
    <col min="11" max="11" width="12.36328125" style="1" bestFit="1" customWidth="1"/>
    <col min="12" max="16384" width="9" style="1"/>
  </cols>
  <sheetData>
    <row r="1" spans="1:11" ht="29.4" customHeight="1" x14ac:dyDescent="0.2">
      <c r="A1" s="68" t="s">
        <v>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5" customFormat="1" ht="34.200000000000003" customHeight="1" x14ac:dyDescent="0.2">
      <c r="A2" s="66"/>
      <c r="B2" s="66"/>
      <c r="C2" s="67"/>
      <c r="D2" s="20" t="s">
        <v>8</v>
      </c>
      <c r="E2" s="20" t="s">
        <v>0</v>
      </c>
      <c r="F2" s="20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1" t="s">
        <v>31</v>
      </c>
    </row>
    <row r="3" spans="1:11" ht="18.45" customHeight="1" thickBot="1" x14ac:dyDescent="0.25">
      <c r="A3" s="62" t="s">
        <v>27</v>
      </c>
      <c r="B3" s="16"/>
      <c r="C3" s="13" t="s">
        <v>7</v>
      </c>
      <c r="D3" s="17"/>
      <c r="E3" s="24">
        <v>250</v>
      </c>
      <c r="F3" s="24">
        <v>230</v>
      </c>
      <c r="G3" s="24">
        <v>240</v>
      </c>
      <c r="H3" s="24">
        <v>250</v>
      </c>
      <c r="I3" s="24">
        <v>260</v>
      </c>
      <c r="J3" s="24">
        <v>280</v>
      </c>
      <c r="K3" s="22"/>
    </row>
    <row r="4" spans="1:11" ht="18.45" customHeight="1" thickTop="1" x14ac:dyDescent="0.2">
      <c r="A4" s="63"/>
      <c r="B4" s="3"/>
      <c r="C4" s="11" t="s">
        <v>9</v>
      </c>
      <c r="D4" s="6"/>
      <c r="E4" s="25">
        <v>0.1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2"/>
    </row>
    <row r="5" spans="1:11" ht="18.45" customHeight="1" x14ac:dyDescent="0.2">
      <c r="A5" s="62"/>
      <c r="B5" s="4"/>
      <c r="C5" s="12" t="s">
        <v>10</v>
      </c>
      <c r="D5" s="46">
        <v>50</v>
      </c>
      <c r="E5" s="33">
        <f t="shared" ref="E5:J5" si="0">$D5*(1-E4)</f>
        <v>45</v>
      </c>
      <c r="F5" s="33">
        <f t="shared" si="0"/>
        <v>50</v>
      </c>
      <c r="G5" s="33">
        <f t="shared" si="0"/>
        <v>50</v>
      </c>
      <c r="H5" s="33">
        <f t="shared" si="0"/>
        <v>50</v>
      </c>
      <c r="I5" s="33">
        <f t="shared" si="0"/>
        <v>50</v>
      </c>
      <c r="J5" s="33">
        <f t="shared" si="0"/>
        <v>50</v>
      </c>
      <c r="K5" s="34"/>
    </row>
    <row r="6" spans="1:11" ht="18.45" customHeight="1" thickBot="1" x14ac:dyDescent="0.25">
      <c r="A6" s="64"/>
      <c r="B6" s="8"/>
      <c r="C6" s="10" t="s">
        <v>26</v>
      </c>
      <c r="D6" s="9"/>
      <c r="E6" s="35">
        <f t="shared" ref="E6:J6" si="1">E3*E5</f>
        <v>11250</v>
      </c>
      <c r="F6" s="35">
        <f t="shared" si="1"/>
        <v>11500</v>
      </c>
      <c r="G6" s="35">
        <f t="shared" si="1"/>
        <v>12000</v>
      </c>
      <c r="H6" s="35">
        <f t="shared" si="1"/>
        <v>12500</v>
      </c>
      <c r="I6" s="35">
        <f t="shared" si="1"/>
        <v>13000</v>
      </c>
      <c r="J6" s="35">
        <f t="shared" si="1"/>
        <v>14000</v>
      </c>
      <c r="K6" s="36">
        <f>SUM(E6:J6)</f>
        <v>74250</v>
      </c>
    </row>
    <row r="7" spans="1:11" ht="18.45" customHeight="1" thickTop="1" x14ac:dyDescent="0.2">
      <c r="A7" s="65" t="s">
        <v>30</v>
      </c>
      <c r="B7" s="14"/>
      <c r="C7" s="15" t="s">
        <v>11</v>
      </c>
      <c r="D7" s="47">
        <v>3300</v>
      </c>
      <c r="E7" s="37">
        <f t="shared" ref="E7:J7" si="2">$D7</f>
        <v>3300</v>
      </c>
      <c r="F7" s="37">
        <f t="shared" si="2"/>
        <v>3300</v>
      </c>
      <c r="G7" s="37">
        <f t="shared" si="2"/>
        <v>3300</v>
      </c>
      <c r="H7" s="37">
        <f t="shared" si="2"/>
        <v>3300</v>
      </c>
      <c r="I7" s="37">
        <f t="shared" si="2"/>
        <v>3300</v>
      </c>
      <c r="J7" s="37">
        <f t="shared" si="2"/>
        <v>3300</v>
      </c>
      <c r="K7" s="38"/>
    </row>
    <row r="8" spans="1:11" ht="18.45" customHeight="1" x14ac:dyDescent="0.2">
      <c r="A8" s="62"/>
      <c r="B8" s="14"/>
      <c r="C8" s="15" t="s">
        <v>21</v>
      </c>
      <c r="D8" s="47">
        <v>12</v>
      </c>
      <c r="E8" s="37">
        <f t="shared" ref="E8:J8" si="3">E3*$D$8</f>
        <v>3000</v>
      </c>
      <c r="F8" s="37">
        <f t="shared" si="3"/>
        <v>2760</v>
      </c>
      <c r="G8" s="37">
        <f t="shared" si="3"/>
        <v>2880</v>
      </c>
      <c r="H8" s="37">
        <f t="shared" si="3"/>
        <v>3000</v>
      </c>
      <c r="I8" s="37">
        <f t="shared" si="3"/>
        <v>3120</v>
      </c>
      <c r="J8" s="37">
        <f t="shared" si="3"/>
        <v>3360</v>
      </c>
      <c r="K8" s="38"/>
    </row>
    <row r="9" spans="1:11" ht="18.45" customHeight="1" x14ac:dyDescent="0.2">
      <c r="A9" s="62"/>
      <c r="B9" s="69" t="s">
        <v>13</v>
      </c>
      <c r="C9" s="11" t="s">
        <v>18</v>
      </c>
      <c r="D9" s="26">
        <v>0.75</v>
      </c>
      <c r="E9" s="39"/>
      <c r="F9" s="39"/>
      <c r="G9" s="39"/>
      <c r="H9" s="39"/>
      <c r="I9" s="39"/>
      <c r="J9" s="39"/>
      <c r="K9" s="38"/>
    </row>
    <row r="10" spans="1:11" ht="18.45" customHeight="1" x14ac:dyDescent="0.2">
      <c r="A10" s="62"/>
      <c r="B10" s="70"/>
      <c r="C10" s="11" t="s">
        <v>17</v>
      </c>
      <c r="D10" s="27">
        <v>380</v>
      </c>
      <c r="E10" s="40"/>
      <c r="F10" s="40"/>
      <c r="G10" s="40"/>
      <c r="H10" s="40"/>
      <c r="I10" s="40"/>
      <c r="J10" s="40"/>
      <c r="K10" s="38"/>
    </row>
    <row r="11" spans="1:11" ht="18.45" customHeight="1" x14ac:dyDescent="0.2">
      <c r="A11" s="62"/>
      <c r="B11" s="69"/>
      <c r="C11" s="11" t="s">
        <v>12</v>
      </c>
      <c r="D11" s="28">
        <v>8</v>
      </c>
      <c r="E11" s="41"/>
      <c r="F11" s="41"/>
      <c r="G11" s="41"/>
      <c r="H11" s="41"/>
      <c r="I11" s="41"/>
      <c r="J11" s="41"/>
      <c r="K11" s="38"/>
    </row>
    <row r="12" spans="1:11" ht="18.45" customHeight="1" x14ac:dyDescent="0.2">
      <c r="A12" s="62"/>
      <c r="B12" s="71"/>
      <c r="C12" s="15" t="s">
        <v>19</v>
      </c>
      <c r="D12" s="23"/>
      <c r="E12" s="37">
        <f t="shared" ref="E12:J12" si="4">(E3*$D$11+$D$10)*$D$9</f>
        <v>1785</v>
      </c>
      <c r="F12" s="37">
        <f t="shared" si="4"/>
        <v>1665</v>
      </c>
      <c r="G12" s="37">
        <f t="shared" si="4"/>
        <v>1725</v>
      </c>
      <c r="H12" s="37">
        <f t="shared" si="4"/>
        <v>1785</v>
      </c>
      <c r="I12" s="37">
        <f t="shared" si="4"/>
        <v>1845</v>
      </c>
      <c r="J12" s="37">
        <f t="shared" si="4"/>
        <v>1965</v>
      </c>
      <c r="K12" s="42">
        <f>SUM(E12:J12)</f>
        <v>10770</v>
      </c>
    </row>
    <row r="13" spans="1:11" ht="18.45" customHeight="1" x14ac:dyDescent="0.2">
      <c r="A13" s="62"/>
      <c r="B13" s="69" t="s">
        <v>32</v>
      </c>
      <c r="C13" s="11" t="s">
        <v>14</v>
      </c>
      <c r="D13" s="29">
        <v>0.1</v>
      </c>
      <c r="E13" s="39"/>
      <c r="F13" s="39"/>
      <c r="G13" s="39"/>
      <c r="H13" s="39"/>
      <c r="I13" s="39"/>
      <c r="J13" s="39"/>
      <c r="K13" s="38"/>
    </row>
    <row r="14" spans="1:11" ht="18.45" customHeight="1" x14ac:dyDescent="0.2">
      <c r="A14" s="62"/>
      <c r="B14" s="70"/>
      <c r="C14" s="11" t="s">
        <v>15</v>
      </c>
      <c r="D14" s="30">
        <v>4000</v>
      </c>
      <c r="E14" s="40"/>
      <c r="F14" s="40"/>
      <c r="G14" s="40"/>
      <c r="H14" s="40"/>
      <c r="I14" s="40"/>
      <c r="J14" s="40"/>
      <c r="K14" s="43"/>
    </row>
    <row r="15" spans="1:11" ht="18.45" customHeight="1" x14ac:dyDescent="0.2">
      <c r="A15" s="62"/>
      <c r="B15" s="69"/>
      <c r="C15" s="11" t="s">
        <v>16</v>
      </c>
      <c r="D15" s="31">
        <v>10.5</v>
      </c>
      <c r="E15" s="41"/>
      <c r="F15" s="41"/>
      <c r="G15" s="41"/>
      <c r="H15" s="41"/>
      <c r="I15" s="41"/>
      <c r="J15" s="41"/>
      <c r="K15" s="43"/>
    </row>
    <row r="16" spans="1:11" ht="18.45" customHeight="1" x14ac:dyDescent="0.2">
      <c r="A16" s="62"/>
      <c r="B16" s="71"/>
      <c r="C16" s="15" t="s">
        <v>20</v>
      </c>
      <c r="D16" s="23"/>
      <c r="E16" s="37">
        <f t="shared" ref="E16:J16" si="5">(E3*$D$15+$D$14)*$D$13</f>
        <v>662.5</v>
      </c>
      <c r="F16" s="37">
        <f t="shared" si="5"/>
        <v>641.5</v>
      </c>
      <c r="G16" s="37">
        <f t="shared" si="5"/>
        <v>652</v>
      </c>
      <c r="H16" s="37">
        <f t="shared" si="5"/>
        <v>662.5</v>
      </c>
      <c r="I16" s="37">
        <f t="shared" si="5"/>
        <v>673</v>
      </c>
      <c r="J16" s="37">
        <f t="shared" si="5"/>
        <v>694</v>
      </c>
      <c r="K16" s="42">
        <f>SUM(E16:J16)</f>
        <v>3985.5</v>
      </c>
    </row>
    <row r="17" spans="1:11" ht="18.45" customHeight="1" x14ac:dyDescent="0.2">
      <c r="A17" s="62"/>
      <c r="B17" s="69" t="s">
        <v>22</v>
      </c>
      <c r="C17" s="11" t="s">
        <v>23</v>
      </c>
      <c r="D17" s="46">
        <v>600</v>
      </c>
      <c r="E17" s="44"/>
      <c r="F17" s="44"/>
      <c r="G17" s="44"/>
      <c r="H17" s="44"/>
      <c r="I17" s="44"/>
      <c r="J17" s="39"/>
      <c r="K17" s="43"/>
    </row>
    <row r="18" spans="1:11" ht="18.45" customHeight="1" x14ac:dyDescent="0.2">
      <c r="A18" s="62"/>
      <c r="B18" s="70"/>
      <c r="C18" s="11" t="s">
        <v>24</v>
      </c>
      <c r="D18" s="32">
        <v>6.2</v>
      </c>
      <c r="E18" s="41"/>
      <c r="F18" s="41"/>
      <c r="G18" s="41"/>
      <c r="H18" s="41"/>
      <c r="I18" s="41"/>
      <c r="J18" s="41"/>
      <c r="K18" s="43"/>
    </row>
    <row r="19" spans="1:11" ht="18.45" customHeight="1" x14ac:dyDescent="0.2">
      <c r="A19" s="62"/>
      <c r="B19" s="69"/>
      <c r="C19" s="15" t="s">
        <v>25</v>
      </c>
      <c r="D19" s="7"/>
      <c r="E19" s="33">
        <f t="shared" ref="E19:J19" si="6">E3*$D$18+$D$17</f>
        <v>2150</v>
      </c>
      <c r="F19" s="33">
        <f t="shared" si="6"/>
        <v>2026</v>
      </c>
      <c r="G19" s="33">
        <f t="shared" si="6"/>
        <v>2088</v>
      </c>
      <c r="H19" s="33">
        <f t="shared" si="6"/>
        <v>2150</v>
      </c>
      <c r="I19" s="33">
        <f t="shared" si="6"/>
        <v>2212</v>
      </c>
      <c r="J19" s="33">
        <f t="shared" si="6"/>
        <v>2336</v>
      </c>
      <c r="K19" s="43"/>
    </row>
    <row r="20" spans="1:11" ht="20.25" customHeight="1" thickBot="1" x14ac:dyDescent="0.25">
      <c r="A20" s="64"/>
      <c r="B20" s="19"/>
      <c r="C20" s="10" t="s">
        <v>28</v>
      </c>
      <c r="D20" s="9"/>
      <c r="E20" s="35">
        <f>SUM(E7:E19)</f>
        <v>10897.5</v>
      </c>
      <c r="F20" s="35">
        <f t="shared" ref="F20:J20" si="7">SUM(F7:F19)</f>
        <v>10392.5</v>
      </c>
      <c r="G20" s="35">
        <f t="shared" si="7"/>
        <v>10645</v>
      </c>
      <c r="H20" s="35">
        <f t="shared" si="7"/>
        <v>10897.5</v>
      </c>
      <c r="I20" s="35">
        <f t="shared" si="7"/>
        <v>11150</v>
      </c>
      <c r="J20" s="35">
        <f t="shared" si="7"/>
        <v>11655</v>
      </c>
      <c r="K20" s="36">
        <f>SUM(E20:J20)</f>
        <v>65637.5</v>
      </c>
    </row>
    <row r="21" spans="1:11" ht="25.8" customHeight="1" thickTop="1" thickBot="1" x14ac:dyDescent="0.25">
      <c r="A21" s="59" t="s">
        <v>29</v>
      </c>
      <c r="B21" s="60"/>
      <c r="C21" s="61"/>
      <c r="D21" s="18"/>
      <c r="E21" s="45">
        <f t="shared" ref="E21:J21" si="8">E6-E20</f>
        <v>352.5</v>
      </c>
      <c r="F21" s="45">
        <f t="shared" si="8"/>
        <v>1107.5</v>
      </c>
      <c r="G21" s="45">
        <f t="shared" si="8"/>
        <v>1355</v>
      </c>
      <c r="H21" s="45">
        <f t="shared" si="8"/>
        <v>1602.5</v>
      </c>
      <c r="I21" s="45">
        <f t="shared" si="8"/>
        <v>1850</v>
      </c>
      <c r="J21" s="45">
        <f t="shared" si="8"/>
        <v>2345</v>
      </c>
      <c r="K21" s="36">
        <f>SUM(E21:J21)</f>
        <v>8612.5</v>
      </c>
    </row>
    <row r="22" spans="1:11" ht="13.2" thickTop="1" x14ac:dyDescent="0.2"/>
  </sheetData>
  <mergeCells count="8">
    <mergeCell ref="A21:C21"/>
    <mergeCell ref="A3:A6"/>
    <mergeCell ref="A7:A20"/>
    <mergeCell ref="A2:C2"/>
    <mergeCell ref="A1:K1"/>
    <mergeCell ref="B9:B12"/>
    <mergeCell ref="B13:B16"/>
    <mergeCell ref="B17:B19"/>
  </mergeCells>
  <phoneticPr fontId="2" type="noConversion"/>
  <pageMargins left="0.42" right="0.27" top="0.98425196850393704" bottom="0.98425196850393704" header="0.51181102362204722" footer="0.51181102362204722"/>
  <pageSetup scale="91" orientation="landscape" horizontalDpi="360" verticalDpi="360" r:id="rId1"/>
  <headerFooter alignWithMargins="0">
    <oddFooter>&amp;R&amp;F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70" zoomScaleNormal="70" workbookViewId="0"/>
  </sheetViews>
  <sheetFormatPr defaultRowHeight="12.6" x14ac:dyDescent="0.2"/>
  <sheetData/>
  <phoneticPr fontId="2" type="noConversion"/>
  <pageMargins left="0.78740157499999996" right="0.78740157499999996" top="0.984251969" bottom="0.984251969" header="0.49212598499999999" footer="0.49212598499999999"/>
  <pageSetup scale="91" orientation="landscape" r:id="rId1"/>
  <headerFooter alignWithMargins="0">
    <oddFooter>&amp;R&amp;F 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Winner</vt:lpstr>
      <vt:lpstr>WinnerFormatado</vt:lpstr>
      <vt:lpstr>Gráf2</vt:lpstr>
      <vt:lpstr>Gráf1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2009-07-24T00:03:37Z</cp:lastPrinted>
  <dcterms:created xsi:type="dcterms:W3CDTF">2004-08-11T14:09:10Z</dcterms:created>
  <dcterms:modified xsi:type="dcterms:W3CDTF">2014-01-23T21:59:19Z</dcterms:modified>
</cp:coreProperties>
</file>