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068" yWindow="-12" windowWidth="10104" windowHeight="9912" tabRatio="340"/>
  </bookViews>
  <sheets>
    <sheet name="Vendas" sheetId="1" r:id="rId1"/>
    <sheet name="Tabela" sheetId="3" r:id="rId2"/>
    <sheet name="Plan3" sheetId="4" r:id="rId3"/>
  </sheets>
  <definedNames>
    <definedName name="BDADOS">Vendas!$A$2:$R$22</definedName>
    <definedName name="Grupo">Vendas!$B$3:$B$22</definedName>
    <definedName name="TAB_GRUPO">Tabela!$B$3:$C$7</definedName>
    <definedName name="Tot_Lucro">Vendas!$Q$23</definedName>
    <definedName name="Tot_Vendas">Vendas!$N$23</definedName>
  </definedNames>
  <calcPr calcId="145621"/>
</workbook>
</file>

<file path=xl/calcChain.xml><?xml version="1.0" encoding="utf-8"?>
<calcChain xmlns="http://schemas.openxmlformats.org/spreadsheetml/2006/main">
  <c r="N13" i="1" l="1"/>
  <c r="P13" i="1" s="1"/>
  <c r="N4" i="1"/>
  <c r="N17" i="1"/>
  <c r="N12" i="1"/>
  <c r="N19" i="1"/>
  <c r="N9" i="1"/>
  <c r="P9" i="1" s="1"/>
  <c r="Q9" i="1" s="1"/>
  <c r="N5" i="1"/>
  <c r="N16" i="1"/>
  <c r="P16" i="1" s="1"/>
  <c r="N7" i="1"/>
  <c r="N14" i="1"/>
  <c r="P14" i="1" s="1"/>
  <c r="N10" i="1"/>
  <c r="N6" i="1"/>
  <c r="P6" i="1" s="1"/>
  <c r="N18" i="1"/>
  <c r="N22" i="1"/>
  <c r="P22" i="1" s="1"/>
  <c r="N8" i="1"/>
  <c r="N11" i="1"/>
  <c r="N15" i="1"/>
  <c r="N3" i="1"/>
  <c r="N21" i="1"/>
  <c r="N20" i="1"/>
  <c r="P20" i="1" s="1"/>
  <c r="Q20" i="1" s="1"/>
  <c r="C23" i="1"/>
  <c r="D23" i="1"/>
  <c r="F23" i="1"/>
  <c r="G23" i="1"/>
  <c r="I23" i="1"/>
  <c r="E23" i="1"/>
  <c r="H23" i="1"/>
  <c r="J23" i="1"/>
  <c r="B23" i="1" s="1"/>
  <c r="K4" i="1"/>
  <c r="L4" i="1"/>
  <c r="M4" i="1"/>
  <c r="K8" i="1"/>
  <c r="L8" i="1"/>
  <c r="M8" i="1"/>
  <c r="K14" i="1"/>
  <c r="L14" i="1"/>
  <c r="M14" i="1"/>
  <c r="K15" i="1"/>
  <c r="L15" i="1"/>
  <c r="M15" i="1"/>
  <c r="K5" i="1"/>
  <c r="L5" i="1"/>
  <c r="M5" i="1"/>
  <c r="K17" i="1"/>
  <c r="L17" i="1"/>
  <c r="M17" i="1"/>
  <c r="K22" i="1"/>
  <c r="L22" i="1"/>
  <c r="M22" i="1"/>
  <c r="K19" i="1"/>
  <c r="L19" i="1"/>
  <c r="M19" i="1"/>
  <c r="K6" i="1"/>
  <c r="L6" i="1"/>
  <c r="M6" i="1"/>
  <c r="K16" i="1"/>
  <c r="L16" i="1"/>
  <c r="M16" i="1"/>
  <c r="K12" i="1"/>
  <c r="L12" i="1"/>
  <c r="M12" i="1"/>
  <c r="K11" i="1"/>
  <c r="L11" i="1"/>
  <c r="M11" i="1"/>
  <c r="K20" i="1"/>
  <c r="L20" i="1"/>
  <c r="M20" i="1"/>
  <c r="K9" i="1"/>
  <c r="L9" i="1"/>
  <c r="M9" i="1"/>
  <c r="K7" i="1"/>
  <c r="L7" i="1"/>
  <c r="M7" i="1"/>
  <c r="K18" i="1"/>
  <c r="L18" i="1"/>
  <c r="M18" i="1"/>
  <c r="K13" i="1"/>
  <c r="L13" i="1"/>
  <c r="M13" i="1"/>
  <c r="K21" i="1"/>
  <c r="L21" i="1"/>
  <c r="M21" i="1"/>
  <c r="K3" i="1"/>
  <c r="L3" i="1"/>
  <c r="M3" i="1"/>
  <c r="M10" i="1"/>
  <c r="K10" i="1"/>
  <c r="L10" i="1"/>
  <c r="J24" i="1" l="1"/>
  <c r="C24" i="1"/>
  <c r="H24" i="1"/>
  <c r="Q22" i="1"/>
  <c r="Q6" i="1"/>
  <c r="P3" i="1"/>
  <c r="Q3" i="1" s="1"/>
  <c r="P11" i="1"/>
  <c r="Q11" i="1" s="1"/>
  <c r="P12" i="1"/>
  <c r="Q12" i="1" s="1"/>
  <c r="P4" i="1"/>
  <c r="Q4" i="1" s="1"/>
  <c r="Q14" i="1"/>
  <c r="Q16" i="1"/>
  <c r="P21" i="1"/>
  <c r="Q21" i="1" s="1"/>
  <c r="P15" i="1"/>
  <c r="Q15" i="1" s="1"/>
  <c r="P8" i="1"/>
  <c r="Q8" i="1" s="1"/>
  <c r="P18" i="1"/>
  <c r="Q18" i="1" s="1"/>
  <c r="P10" i="1"/>
  <c r="Q10" i="1" s="1"/>
  <c r="P7" i="1"/>
  <c r="Q7" i="1" s="1"/>
  <c r="P5" i="1"/>
  <c r="Q5" i="1" s="1"/>
  <c r="P19" i="1"/>
  <c r="Q19" i="1" s="1"/>
  <c r="P17" i="1"/>
  <c r="Q17" i="1" s="1"/>
  <c r="N23" i="1"/>
  <c r="G24" i="1"/>
  <c r="D24" i="1"/>
  <c r="F24" i="1"/>
  <c r="E24" i="1"/>
  <c r="I24" i="1"/>
  <c r="Q13" i="1"/>
  <c r="P23" i="1" l="1"/>
  <c r="O4" i="1"/>
  <c r="O14" i="1"/>
  <c r="O5" i="1"/>
  <c r="O22" i="1"/>
  <c r="O6" i="1"/>
  <c r="O12" i="1"/>
  <c r="O20" i="1"/>
  <c r="O7" i="1"/>
  <c r="O13" i="1"/>
  <c r="O3" i="1"/>
  <c r="O8" i="1"/>
  <c r="O15" i="1"/>
  <c r="O17" i="1"/>
  <c r="O19" i="1"/>
  <c r="O16" i="1"/>
  <c r="O9" i="1"/>
  <c r="O10" i="1"/>
  <c r="O18" i="1"/>
  <c r="O11" i="1"/>
  <c r="O21" i="1"/>
  <c r="Q23" i="1"/>
  <c r="R13" i="1" s="1"/>
  <c r="R17" i="1" l="1"/>
  <c r="R19" i="1"/>
  <c r="R5" i="1"/>
  <c r="R7" i="1"/>
  <c r="R10" i="1"/>
  <c r="R18" i="1"/>
  <c r="R8" i="1"/>
  <c r="R15" i="1"/>
  <c r="R21" i="1"/>
  <c r="R4" i="1"/>
  <c r="R12" i="1"/>
  <c r="R9" i="1"/>
  <c r="R16" i="1"/>
  <c r="R14" i="1"/>
  <c r="R6" i="1"/>
  <c r="R22" i="1"/>
  <c r="R11" i="1"/>
  <c r="R3" i="1"/>
  <c r="R20" i="1"/>
</calcChain>
</file>

<file path=xl/sharedStrings.xml><?xml version="1.0" encoding="utf-8"?>
<sst xmlns="http://schemas.openxmlformats.org/spreadsheetml/2006/main" count="73" uniqueCount="53">
  <si>
    <t>Revista</t>
  </si>
  <si>
    <t>Grupo</t>
  </si>
  <si>
    <t>B. Vista</t>
  </si>
  <si>
    <t>Centro</t>
  </si>
  <si>
    <t>C. Norte</t>
  </si>
  <si>
    <t>Iguatemi</t>
  </si>
  <si>
    <t>Paraiso</t>
  </si>
  <si>
    <t>Paulista</t>
  </si>
  <si>
    <t>9 de julho</t>
  </si>
  <si>
    <t>Alm Disney</t>
  </si>
  <si>
    <t>Capricho</t>
  </si>
  <si>
    <t>Cascão</t>
  </si>
  <si>
    <t>Cebolinha</t>
  </si>
  <si>
    <t>Chico Bento</t>
  </si>
  <si>
    <t>Ex. Informática</t>
  </si>
  <si>
    <t>Exame</t>
  </si>
  <si>
    <t>Magali</t>
  </si>
  <si>
    <t>Marie Claire</t>
  </si>
  <si>
    <t>Mickey</t>
  </si>
  <si>
    <t>Mônica</t>
  </si>
  <si>
    <t>Nova</t>
  </si>
  <si>
    <t>Pato Donald</t>
  </si>
  <si>
    <t>Placar</t>
  </si>
  <si>
    <t>Play boy</t>
  </si>
  <si>
    <t>Quatro Rodas</t>
  </si>
  <si>
    <t>Tio Patinhas</t>
  </si>
  <si>
    <t>Veja</t>
  </si>
  <si>
    <t>Video News</t>
  </si>
  <si>
    <t>Zé Carioca</t>
  </si>
  <si>
    <t>WDP</t>
  </si>
  <si>
    <t>OUT</t>
  </si>
  <si>
    <t>FEM</t>
  </si>
  <si>
    <t>MSP</t>
  </si>
  <si>
    <t>NEG</t>
  </si>
  <si>
    <t>Eldorado</t>
  </si>
  <si>
    <t>GRUPO</t>
  </si>
  <si>
    <t>% CUSTO</t>
  </si>
  <si>
    <t>Revistas Femininas</t>
  </si>
  <si>
    <t>Maurício de Souza</t>
  </si>
  <si>
    <t>Negócios</t>
  </si>
  <si>
    <t>Disney</t>
  </si>
  <si>
    <t>Outros</t>
  </si>
  <si>
    <t>TOTAL</t>
  </si>
  <si>
    <t>CMV</t>
  </si>
  <si>
    <t>BANCAS LEIA BEM - VENDAS DO MÊS ANTERIOR</t>
  </si>
  <si>
    <t>DESCRIÇÃO</t>
  </si>
  <si>
    <t>Part/V</t>
  </si>
  <si>
    <t>Part/L</t>
  </si>
  <si>
    <t>Vendas</t>
  </si>
  <si>
    <t>Lucro</t>
  </si>
  <si>
    <t>Mínimo</t>
  </si>
  <si>
    <t>Médio</t>
  </si>
  <si>
    <t>Máximo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</si>
</sst>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  <fill>
      <patternFill patternType="darkGray">
        <fgColor indexed="9"/>
        <bgColor indexed="42"/>
      </patternFill>
    </fill>
    <fill>
      <patternFill patternType="solid">
        <fgColor indexed="58"/>
        <bgColor indexed="24"/>
      </patternFill>
    </fill>
  </fills>
  <borders count="28">
    <border>
      <left/>
      <right/>
      <top/>
      <bottom/>
      <diagonal/>
    </border>
    <border>
      <left/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 style="thin">
        <color indexed="26"/>
      </right>
      <top/>
      <bottom style="thin">
        <color indexed="47"/>
      </bottom>
      <diagonal/>
    </border>
    <border>
      <left style="thin">
        <color indexed="26"/>
      </left>
      <right/>
      <top/>
      <bottom style="thin">
        <color indexed="47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19"/>
      </left>
      <right/>
      <top style="thin">
        <color indexed="47"/>
      </top>
      <bottom/>
      <diagonal/>
    </border>
    <border>
      <left style="thin">
        <color indexed="19"/>
      </left>
      <right/>
      <top style="thin">
        <color indexed="47"/>
      </top>
      <bottom style="medium">
        <color indexed="60"/>
      </bottom>
      <diagonal/>
    </border>
    <border>
      <left/>
      <right style="thin">
        <color indexed="19"/>
      </right>
      <top style="thin">
        <color indexed="47"/>
      </top>
      <bottom style="thin">
        <color indexed="47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thin">
        <color indexed="47"/>
      </bottom>
      <diagonal/>
    </border>
    <border>
      <left/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thin">
        <color indexed="47"/>
      </top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/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/>
      <top style="thin">
        <color indexed="23"/>
      </top>
      <bottom style="medium">
        <color indexed="64"/>
      </bottom>
      <diagonal/>
    </border>
    <border>
      <left/>
      <right style="medium">
        <color indexed="64"/>
      </right>
      <top style="thin">
        <color indexed="2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medium">
        <color indexed="64"/>
      </right>
      <top style="thin">
        <color indexed="23"/>
      </top>
      <bottom/>
      <diagonal/>
    </border>
    <border>
      <left style="medium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4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6"/>
      </left>
      <right style="thin">
        <color indexed="64"/>
      </right>
      <top/>
      <bottom style="thin">
        <color indexed="47"/>
      </bottom>
      <diagonal/>
    </border>
    <border>
      <left style="thin">
        <color indexed="19"/>
      </left>
      <right style="thin">
        <color indexed="64"/>
      </right>
      <top style="thin">
        <color indexed="47"/>
      </top>
      <bottom/>
      <diagonal/>
    </border>
    <border>
      <left style="thin">
        <color indexed="19"/>
      </left>
      <right style="thin">
        <color indexed="64"/>
      </right>
      <top style="thin">
        <color indexed="47"/>
      </top>
      <bottom style="medium">
        <color indexed="60"/>
      </bottom>
      <diagonal/>
    </border>
    <border>
      <left style="thin">
        <color indexed="19"/>
      </left>
      <right style="thin">
        <color indexed="19"/>
      </right>
      <top style="medium">
        <color indexed="60"/>
      </top>
      <bottom style="thin">
        <color indexed="64"/>
      </bottom>
      <diagonal/>
    </border>
    <border>
      <left style="thin">
        <color indexed="19"/>
      </left>
      <right style="thin">
        <color indexed="64"/>
      </right>
      <top style="medium">
        <color indexed="60"/>
      </top>
      <bottom style="thin">
        <color indexed="64"/>
      </bottom>
      <diagonal/>
    </border>
    <border>
      <left/>
      <right/>
      <top style="medium">
        <color indexed="60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" fontId="3" fillId="2" borderId="2" xfId="0" quotePrefix="1" applyNumberFormat="1" applyFont="1" applyFill="1" applyBorder="1" applyAlignment="1">
      <alignment horizontal="center" vertical="center"/>
    </xf>
    <xf numFmtId="165" fontId="6" fillId="4" borderId="5" xfId="1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165" fontId="6" fillId="4" borderId="6" xfId="1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166" fontId="6" fillId="4" borderId="6" xfId="2" applyNumberFormat="1" applyFont="1" applyFill="1" applyBorder="1" applyAlignment="1">
      <alignment horizontal="center" vertical="center"/>
    </xf>
    <xf numFmtId="166" fontId="2" fillId="3" borderId="8" xfId="2" applyNumberFormat="1" applyFont="1" applyFill="1" applyBorder="1" applyAlignment="1">
      <alignment horizontal="center" vertical="center"/>
    </xf>
    <xf numFmtId="166" fontId="6" fillId="4" borderId="5" xfId="2" applyNumberFormat="1" applyFont="1" applyFill="1" applyBorder="1" applyAlignment="1">
      <alignment horizontal="center" vertical="center"/>
    </xf>
    <xf numFmtId="166" fontId="2" fillId="3" borderId="10" xfId="2" applyNumberFormat="1" applyFont="1" applyFill="1" applyBorder="1" applyAlignment="1">
      <alignment horizontal="center" vertical="center"/>
    </xf>
    <xf numFmtId="166" fontId="6" fillId="3" borderId="4" xfId="2" applyNumberFormat="1" applyFont="1" applyFill="1" applyBorder="1" applyAlignment="1">
      <alignment horizontal="center" vertical="center"/>
    </xf>
    <xf numFmtId="166" fontId="0" fillId="0" borderId="0" xfId="2" applyNumberFormat="1" applyFont="1" applyAlignment="1">
      <alignment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right" vertical="center"/>
    </xf>
    <xf numFmtId="165" fontId="0" fillId="0" borderId="14" xfId="1" applyNumberFormat="1" applyFont="1" applyFill="1" applyBorder="1" applyAlignment="1">
      <alignment horizontal="center" vertical="center"/>
    </xf>
    <xf numFmtId="0" fontId="0" fillId="0" borderId="15" xfId="0" applyFill="1" applyBorder="1" applyAlignment="1">
      <alignment horizontal="right" vertical="center"/>
    </xf>
    <xf numFmtId="165" fontId="0" fillId="0" borderId="16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65" fontId="6" fillId="3" borderId="21" xfId="1" applyNumberFormat="1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166" fontId="6" fillId="4" borderId="25" xfId="2" applyNumberFormat="1" applyFont="1" applyFill="1" applyBorder="1" applyAlignment="1">
      <alignment horizontal="center" vertical="center"/>
    </xf>
    <xf numFmtId="166" fontId="6" fillId="4" borderId="26" xfId="2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right" vertical="center"/>
    </xf>
    <xf numFmtId="166" fontId="6" fillId="3" borderId="25" xfId="2" applyNumberFormat="1" applyFont="1" applyFill="1" applyBorder="1" applyAlignment="1">
      <alignment horizontal="center" vertical="center"/>
    </xf>
    <xf numFmtId="165" fontId="6" fillId="4" borderId="23" xfId="1" applyNumberFormat="1" applyFont="1" applyFill="1" applyBorder="1" applyAlignment="1">
      <alignment horizontal="center" vertical="center"/>
    </xf>
    <xf numFmtId="165" fontId="6" fillId="4" borderId="24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C2" sqref="C2:J24"/>
    </sheetView>
  </sheetViews>
  <sheetFormatPr defaultColWidth="9.109375" defaultRowHeight="13.2" x14ac:dyDescent="0.25"/>
  <cols>
    <col min="1" max="1" width="13.33203125" style="3" bestFit="1" customWidth="1"/>
    <col min="2" max="2" width="8.88671875" style="2" bestFit="1" customWidth="1"/>
    <col min="3" max="4" width="8.6640625" style="2" bestFit="1" customWidth="1"/>
    <col min="5" max="5" width="8.44140625" style="2" bestFit="1" customWidth="1"/>
    <col min="6" max="6" width="8.6640625" style="2" bestFit="1" customWidth="1"/>
    <col min="7" max="7" width="10.109375" style="2" bestFit="1" customWidth="1"/>
    <col min="8" max="8" width="9.44140625" style="2" bestFit="1" customWidth="1"/>
    <col min="9" max="10" width="8.6640625" style="2" bestFit="1" customWidth="1"/>
    <col min="11" max="11" width="8.109375" style="2" bestFit="1" customWidth="1"/>
    <col min="12" max="12" width="7.5546875" style="2" bestFit="1" customWidth="1"/>
    <col min="13" max="13" width="8.6640625" style="2" bestFit="1" customWidth="1"/>
    <col min="14" max="14" width="9" style="2" bestFit="1" customWidth="1"/>
    <col min="15" max="15" width="6.6640625" style="2" bestFit="1" customWidth="1"/>
    <col min="16" max="16" width="7.88671875" style="1" bestFit="1" customWidth="1"/>
    <col min="17" max="17" width="7.88671875" style="2" bestFit="1" customWidth="1"/>
    <col min="18" max="18" width="6.44140625" style="2" bestFit="1" customWidth="1"/>
    <col min="19" max="16384" width="9.109375" style="2"/>
  </cols>
  <sheetData>
    <row r="1" spans="1:18" ht="21" customHeight="1" x14ac:dyDescent="0.25">
      <c r="A1" s="40" t="s">
        <v>44</v>
      </c>
      <c r="B1" s="41"/>
      <c r="C1" s="41"/>
      <c r="D1" s="41"/>
      <c r="E1" s="41"/>
      <c r="F1" s="41"/>
      <c r="G1" s="41"/>
      <c r="H1" s="41"/>
      <c r="I1" s="41"/>
      <c r="J1" s="42"/>
    </row>
    <row r="2" spans="1:18" s="4" customFormat="1" ht="19.8" customHeight="1" x14ac:dyDescent="0.25">
      <c r="A2" s="37" t="s">
        <v>0</v>
      </c>
      <c r="B2" s="5" t="s">
        <v>1</v>
      </c>
      <c r="C2" s="5" t="s">
        <v>7</v>
      </c>
      <c r="D2" s="5" t="s">
        <v>3</v>
      </c>
      <c r="E2" s="6" t="s">
        <v>5</v>
      </c>
      <c r="F2" s="5" t="s">
        <v>6</v>
      </c>
      <c r="G2" s="5" t="s">
        <v>8</v>
      </c>
      <c r="H2" s="5" t="s">
        <v>34</v>
      </c>
      <c r="I2" s="5" t="s">
        <v>4</v>
      </c>
      <c r="J2" s="38" t="s">
        <v>2</v>
      </c>
      <c r="K2" s="8" t="s">
        <v>50</v>
      </c>
      <c r="L2" s="8" t="s">
        <v>51</v>
      </c>
      <c r="M2" s="8" t="s">
        <v>52</v>
      </c>
      <c r="N2" s="8" t="s">
        <v>48</v>
      </c>
      <c r="O2" s="8" t="s">
        <v>46</v>
      </c>
      <c r="P2" s="8" t="s">
        <v>43</v>
      </c>
      <c r="Q2" s="8" t="s">
        <v>49</v>
      </c>
      <c r="R2" s="30" t="s">
        <v>47</v>
      </c>
    </row>
    <row r="3" spans="1:18" ht="15" customHeight="1" x14ac:dyDescent="0.25">
      <c r="A3" s="10" t="s">
        <v>10</v>
      </c>
      <c r="B3" s="11" t="s">
        <v>31</v>
      </c>
      <c r="C3" s="15">
        <v>2443</v>
      </c>
      <c r="D3" s="15">
        <v>2135</v>
      </c>
      <c r="E3" s="15">
        <v>1950</v>
      </c>
      <c r="F3" s="15">
        <v>1551</v>
      </c>
      <c r="G3" s="15">
        <v>1467</v>
      </c>
      <c r="H3" s="15">
        <v>1334</v>
      </c>
      <c r="I3" s="15">
        <v>1127</v>
      </c>
      <c r="J3" s="15">
        <v>1323</v>
      </c>
      <c r="K3" s="16">
        <f t="shared" ref="K3:K22" si="0">MIN($C3:$J3)</f>
        <v>1127</v>
      </c>
      <c r="L3" s="16">
        <f t="shared" ref="L3:L22" si="1">AVERAGE($C3:$J3)</f>
        <v>1666.25</v>
      </c>
      <c r="M3" s="16">
        <f t="shared" ref="M3:M22" si="2">MAX($C3:$J3)</f>
        <v>2443</v>
      </c>
      <c r="N3" s="16">
        <f t="shared" ref="N3:N22" si="3">SUM(C3:J3)</f>
        <v>13330</v>
      </c>
      <c r="O3" s="7">
        <f t="shared" ref="O3:O22" si="4">N3/$N$23</f>
        <v>9.7083136083900803E-2</v>
      </c>
      <c r="P3" s="16">
        <f t="shared" ref="P3:P22" si="5">N3*VLOOKUP(Grupo,TAB_GRUPO,2,FALSE)</f>
        <v>6665</v>
      </c>
      <c r="Q3" s="16">
        <f t="shared" ref="Q3:Q22" si="6">N3-P3</f>
        <v>6665</v>
      </c>
      <c r="R3" s="35">
        <f t="shared" ref="R3:R22" si="7">Q3/$Q$23</f>
        <v>9.2195119454581129E-2</v>
      </c>
    </row>
    <row r="4" spans="1:18" ht="15" customHeight="1" x14ac:dyDescent="0.25">
      <c r="A4" s="10" t="s">
        <v>20</v>
      </c>
      <c r="B4" s="11" t="s">
        <v>31</v>
      </c>
      <c r="C4" s="15">
        <v>1796</v>
      </c>
      <c r="D4" s="15">
        <v>1488</v>
      </c>
      <c r="E4" s="15">
        <v>1498</v>
      </c>
      <c r="F4" s="15">
        <v>1201</v>
      </c>
      <c r="G4" s="15">
        <v>1099</v>
      </c>
      <c r="H4" s="15">
        <v>994</v>
      </c>
      <c r="I4" s="15">
        <v>893</v>
      </c>
      <c r="J4" s="15">
        <v>893</v>
      </c>
      <c r="K4" s="16">
        <f t="shared" si="0"/>
        <v>893</v>
      </c>
      <c r="L4" s="16">
        <f t="shared" si="1"/>
        <v>1232.75</v>
      </c>
      <c r="M4" s="16">
        <f t="shared" si="2"/>
        <v>1796</v>
      </c>
      <c r="N4" s="16">
        <f t="shared" si="3"/>
        <v>9862</v>
      </c>
      <c r="O4" s="7">
        <f t="shared" si="4"/>
        <v>7.1825497978951963E-2</v>
      </c>
      <c r="P4" s="16">
        <f t="shared" si="5"/>
        <v>4931</v>
      </c>
      <c r="Q4" s="16">
        <f t="shared" si="6"/>
        <v>4931</v>
      </c>
      <c r="R4" s="35">
        <f t="shared" si="7"/>
        <v>6.8209172397680345E-2</v>
      </c>
    </row>
    <row r="5" spans="1:18" ht="15" customHeight="1" x14ac:dyDescent="0.25">
      <c r="A5" s="10" t="s">
        <v>17</v>
      </c>
      <c r="B5" s="11" t="s">
        <v>31</v>
      </c>
      <c r="C5" s="15">
        <v>1743</v>
      </c>
      <c r="D5" s="15">
        <v>1642</v>
      </c>
      <c r="E5" s="15">
        <v>1572</v>
      </c>
      <c r="F5" s="15">
        <v>1159</v>
      </c>
      <c r="G5" s="15">
        <v>1089</v>
      </c>
      <c r="H5" s="15">
        <v>956</v>
      </c>
      <c r="I5" s="15">
        <v>851</v>
      </c>
      <c r="J5" s="15">
        <v>739</v>
      </c>
      <c r="K5" s="16">
        <f t="shared" si="0"/>
        <v>739</v>
      </c>
      <c r="L5" s="16">
        <f t="shared" si="1"/>
        <v>1218.875</v>
      </c>
      <c r="M5" s="16">
        <f t="shared" si="2"/>
        <v>1743</v>
      </c>
      <c r="N5" s="16">
        <f t="shared" si="3"/>
        <v>9751</v>
      </c>
      <c r="O5" s="7">
        <f t="shared" si="4"/>
        <v>7.1017078766250324E-2</v>
      </c>
      <c r="P5" s="16">
        <f t="shared" si="5"/>
        <v>4875.5</v>
      </c>
      <c r="Q5" s="16">
        <f t="shared" si="6"/>
        <v>4875.5</v>
      </c>
      <c r="R5" s="35">
        <f t="shared" si="7"/>
        <v>6.7441456099146327E-2</v>
      </c>
    </row>
    <row r="6" spans="1:18" ht="15" customHeight="1" x14ac:dyDescent="0.25">
      <c r="A6" s="10" t="s">
        <v>19</v>
      </c>
      <c r="B6" s="11" t="s">
        <v>32</v>
      </c>
      <c r="C6" s="15">
        <v>1047</v>
      </c>
      <c r="D6" s="15">
        <v>840</v>
      </c>
      <c r="E6" s="15">
        <v>861</v>
      </c>
      <c r="F6" s="15">
        <v>749</v>
      </c>
      <c r="G6" s="15">
        <v>686</v>
      </c>
      <c r="H6" s="15">
        <v>697</v>
      </c>
      <c r="I6" s="15">
        <v>553</v>
      </c>
      <c r="J6" s="15">
        <v>585</v>
      </c>
      <c r="K6" s="16">
        <f t="shared" si="0"/>
        <v>553</v>
      </c>
      <c r="L6" s="16">
        <f t="shared" si="1"/>
        <v>752.25</v>
      </c>
      <c r="M6" s="16">
        <f t="shared" si="2"/>
        <v>1047</v>
      </c>
      <c r="N6" s="16">
        <f t="shared" si="3"/>
        <v>6018</v>
      </c>
      <c r="O6" s="7">
        <f t="shared" si="4"/>
        <v>4.3829430829175925E-2</v>
      </c>
      <c r="P6" s="16">
        <f t="shared" si="5"/>
        <v>2527.56</v>
      </c>
      <c r="Q6" s="16">
        <f t="shared" si="6"/>
        <v>3490.44</v>
      </c>
      <c r="R6" s="35">
        <f t="shared" si="7"/>
        <v>4.8282300487479092E-2</v>
      </c>
    </row>
    <row r="7" spans="1:18" ht="15" customHeight="1" x14ac:dyDescent="0.25">
      <c r="A7" s="10" t="s">
        <v>12</v>
      </c>
      <c r="B7" s="11" t="s">
        <v>32</v>
      </c>
      <c r="C7" s="15">
        <v>977</v>
      </c>
      <c r="D7" s="15">
        <v>872</v>
      </c>
      <c r="E7" s="15">
        <v>812</v>
      </c>
      <c r="F7" s="15">
        <v>669</v>
      </c>
      <c r="G7" s="15">
        <v>595</v>
      </c>
      <c r="H7" s="15">
        <v>595</v>
      </c>
      <c r="I7" s="15">
        <v>452</v>
      </c>
      <c r="J7" s="15">
        <v>473</v>
      </c>
      <c r="K7" s="16">
        <f t="shared" si="0"/>
        <v>452</v>
      </c>
      <c r="L7" s="16">
        <f t="shared" si="1"/>
        <v>680.625</v>
      </c>
      <c r="M7" s="16">
        <f t="shared" si="2"/>
        <v>977</v>
      </c>
      <c r="N7" s="16">
        <f t="shared" si="3"/>
        <v>5445</v>
      </c>
      <c r="O7" s="7">
        <f t="shared" si="4"/>
        <v>3.9656239758202538E-2</v>
      </c>
      <c r="P7" s="16">
        <f t="shared" si="5"/>
        <v>2286.9</v>
      </c>
      <c r="Q7" s="16">
        <f t="shared" si="6"/>
        <v>3158.1</v>
      </c>
      <c r="R7" s="35">
        <f t="shared" si="7"/>
        <v>4.3685132295500771E-2</v>
      </c>
    </row>
    <row r="8" spans="1:18" ht="15" customHeight="1" x14ac:dyDescent="0.25">
      <c r="A8" s="10" t="s">
        <v>16</v>
      </c>
      <c r="B8" s="11" t="s">
        <v>32</v>
      </c>
      <c r="C8" s="15">
        <v>749</v>
      </c>
      <c r="D8" s="15">
        <v>648</v>
      </c>
      <c r="E8" s="15">
        <v>676</v>
      </c>
      <c r="F8" s="15">
        <v>553</v>
      </c>
      <c r="G8" s="15">
        <v>515</v>
      </c>
      <c r="H8" s="15">
        <v>420</v>
      </c>
      <c r="I8" s="15">
        <v>371</v>
      </c>
      <c r="J8" s="15">
        <v>410</v>
      </c>
      <c r="K8" s="16">
        <f t="shared" si="0"/>
        <v>371</v>
      </c>
      <c r="L8" s="16">
        <f t="shared" si="1"/>
        <v>542.75</v>
      </c>
      <c r="M8" s="16">
        <f t="shared" si="2"/>
        <v>749</v>
      </c>
      <c r="N8" s="16">
        <f t="shared" si="3"/>
        <v>4342</v>
      </c>
      <c r="O8" s="7">
        <f t="shared" si="4"/>
        <v>3.162302902297804E-2</v>
      </c>
      <c r="P8" s="16">
        <f t="shared" si="5"/>
        <v>1823.6399999999999</v>
      </c>
      <c r="Q8" s="16">
        <f t="shared" si="6"/>
        <v>2518.36</v>
      </c>
      <c r="R8" s="35">
        <f t="shared" si="7"/>
        <v>3.483578410047096E-2</v>
      </c>
    </row>
    <row r="9" spans="1:18" ht="15" customHeight="1" x14ac:dyDescent="0.25">
      <c r="A9" s="10" t="s">
        <v>11</v>
      </c>
      <c r="B9" s="11" t="s">
        <v>32</v>
      </c>
      <c r="C9" s="15">
        <v>686</v>
      </c>
      <c r="D9" s="15">
        <v>585</v>
      </c>
      <c r="E9" s="15">
        <v>595</v>
      </c>
      <c r="F9" s="15">
        <v>494</v>
      </c>
      <c r="G9" s="15">
        <v>420</v>
      </c>
      <c r="H9" s="15">
        <v>308</v>
      </c>
      <c r="I9" s="15">
        <v>399</v>
      </c>
      <c r="J9" s="15">
        <v>308</v>
      </c>
      <c r="K9" s="16">
        <f t="shared" si="0"/>
        <v>308</v>
      </c>
      <c r="L9" s="16">
        <f t="shared" si="1"/>
        <v>474.375</v>
      </c>
      <c r="M9" s="16">
        <f t="shared" si="2"/>
        <v>686</v>
      </c>
      <c r="N9" s="16">
        <f t="shared" si="3"/>
        <v>3795</v>
      </c>
      <c r="O9" s="7">
        <f t="shared" si="4"/>
        <v>2.7639197407232075E-2</v>
      </c>
      <c r="P9" s="16">
        <f t="shared" si="5"/>
        <v>1593.8999999999999</v>
      </c>
      <c r="Q9" s="16">
        <f t="shared" si="6"/>
        <v>2201.1000000000004</v>
      </c>
      <c r="R9" s="35">
        <f t="shared" si="7"/>
        <v>3.04472134180763E-2</v>
      </c>
    </row>
    <row r="10" spans="1:18" ht="15" customHeight="1" x14ac:dyDescent="0.25">
      <c r="A10" s="10" t="s">
        <v>13</v>
      </c>
      <c r="B10" s="11" t="s">
        <v>32</v>
      </c>
      <c r="C10" s="15">
        <v>525</v>
      </c>
      <c r="D10" s="15">
        <v>420</v>
      </c>
      <c r="E10" s="15">
        <v>462</v>
      </c>
      <c r="F10" s="15">
        <v>371</v>
      </c>
      <c r="G10" s="15">
        <v>340</v>
      </c>
      <c r="H10" s="15">
        <v>308</v>
      </c>
      <c r="I10" s="15">
        <v>277</v>
      </c>
      <c r="J10" s="15">
        <v>308</v>
      </c>
      <c r="K10" s="16">
        <f t="shared" si="0"/>
        <v>277</v>
      </c>
      <c r="L10" s="16">
        <f t="shared" si="1"/>
        <v>376.375</v>
      </c>
      <c r="M10" s="16">
        <f t="shared" si="2"/>
        <v>525</v>
      </c>
      <c r="N10" s="16">
        <f t="shared" si="3"/>
        <v>3011</v>
      </c>
      <c r="O10" s="7">
        <f t="shared" si="4"/>
        <v>2.1929281526528531E-2</v>
      </c>
      <c r="P10" s="16">
        <f t="shared" si="5"/>
        <v>1264.6199999999999</v>
      </c>
      <c r="Q10" s="16">
        <f t="shared" si="6"/>
        <v>1746.38</v>
      </c>
      <c r="R10" s="35">
        <f t="shared" si="7"/>
        <v>2.4157196206015211E-2</v>
      </c>
    </row>
    <row r="11" spans="1:18" ht="15" customHeight="1" x14ac:dyDescent="0.25">
      <c r="A11" s="10" t="s">
        <v>15</v>
      </c>
      <c r="B11" s="11" t="s">
        <v>33</v>
      </c>
      <c r="C11" s="15">
        <v>2587</v>
      </c>
      <c r="D11" s="15">
        <v>2279</v>
      </c>
      <c r="E11" s="15">
        <v>2195</v>
      </c>
      <c r="F11" s="15">
        <v>1663</v>
      </c>
      <c r="G11" s="15">
        <v>1519</v>
      </c>
      <c r="H11" s="15">
        <v>1425</v>
      </c>
      <c r="I11" s="15">
        <v>1281</v>
      </c>
      <c r="J11" s="15">
        <v>1211</v>
      </c>
      <c r="K11" s="16">
        <f t="shared" si="0"/>
        <v>1211</v>
      </c>
      <c r="L11" s="16">
        <f t="shared" si="1"/>
        <v>1770</v>
      </c>
      <c r="M11" s="16">
        <f t="shared" si="2"/>
        <v>2587</v>
      </c>
      <c r="N11" s="16">
        <f t="shared" si="3"/>
        <v>14160</v>
      </c>
      <c r="O11" s="7">
        <f t="shared" si="4"/>
        <v>0.10312807253923746</v>
      </c>
      <c r="P11" s="16">
        <f t="shared" si="5"/>
        <v>8920.7999999999993</v>
      </c>
      <c r="Q11" s="16">
        <f t="shared" si="6"/>
        <v>5239.2000000000007</v>
      </c>
      <c r="R11" s="35">
        <f t="shared" si="7"/>
        <v>7.2472418581611631E-2</v>
      </c>
    </row>
    <row r="12" spans="1:18" ht="15" customHeight="1" x14ac:dyDescent="0.25">
      <c r="A12" s="10" t="s">
        <v>14</v>
      </c>
      <c r="B12" s="11" t="s">
        <v>33</v>
      </c>
      <c r="C12" s="15">
        <v>1764</v>
      </c>
      <c r="D12" s="15">
        <v>1561</v>
      </c>
      <c r="E12" s="15">
        <v>1498</v>
      </c>
      <c r="F12" s="15">
        <v>1127</v>
      </c>
      <c r="G12" s="15">
        <v>945</v>
      </c>
      <c r="H12" s="15">
        <v>984</v>
      </c>
      <c r="I12" s="15">
        <v>914</v>
      </c>
      <c r="J12" s="15">
        <v>658</v>
      </c>
      <c r="K12" s="16">
        <f t="shared" si="0"/>
        <v>658</v>
      </c>
      <c r="L12" s="16">
        <f t="shared" si="1"/>
        <v>1181.375</v>
      </c>
      <c r="M12" s="16">
        <f t="shared" si="2"/>
        <v>1764</v>
      </c>
      <c r="N12" s="16">
        <f t="shared" si="3"/>
        <v>9451</v>
      </c>
      <c r="O12" s="7">
        <f t="shared" si="4"/>
        <v>6.8832161975164785E-2</v>
      </c>
      <c r="P12" s="16">
        <f t="shared" si="5"/>
        <v>5954.13</v>
      </c>
      <c r="Q12" s="16">
        <f t="shared" si="6"/>
        <v>3496.87</v>
      </c>
      <c r="R12" s="35">
        <f t="shared" si="7"/>
        <v>4.8371244916300238E-2</v>
      </c>
    </row>
    <row r="13" spans="1:18" ht="15" customHeight="1" x14ac:dyDescent="0.25">
      <c r="A13" s="10" t="s">
        <v>26</v>
      </c>
      <c r="B13" s="11" t="s">
        <v>30</v>
      </c>
      <c r="C13" s="15">
        <v>3231</v>
      </c>
      <c r="D13" s="15">
        <v>2926</v>
      </c>
      <c r="E13" s="15">
        <v>2720</v>
      </c>
      <c r="F13" s="15">
        <v>2093</v>
      </c>
      <c r="G13" s="15">
        <v>1929</v>
      </c>
      <c r="H13" s="15">
        <v>1817</v>
      </c>
      <c r="I13" s="15">
        <v>1600</v>
      </c>
      <c r="J13" s="15">
        <v>1397</v>
      </c>
      <c r="K13" s="16">
        <f t="shared" si="0"/>
        <v>1397</v>
      </c>
      <c r="L13" s="16">
        <f t="shared" si="1"/>
        <v>2214.125</v>
      </c>
      <c r="M13" s="16">
        <f t="shared" si="2"/>
        <v>3231</v>
      </c>
      <c r="N13" s="16">
        <f t="shared" si="3"/>
        <v>17713</v>
      </c>
      <c r="O13" s="7">
        <f t="shared" si="4"/>
        <v>0.12900477040166053</v>
      </c>
      <c r="P13" s="16">
        <f t="shared" si="5"/>
        <v>6553.8099999999995</v>
      </c>
      <c r="Q13" s="16">
        <f t="shared" si="6"/>
        <v>11159.19</v>
      </c>
      <c r="R13" s="35">
        <f t="shared" si="7"/>
        <v>0.15436201876464622</v>
      </c>
    </row>
    <row r="14" spans="1:18" ht="15" customHeight="1" x14ac:dyDescent="0.25">
      <c r="A14" s="10" t="s">
        <v>23</v>
      </c>
      <c r="B14" s="11" t="s">
        <v>30</v>
      </c>
      <c r="C14" s="15">
        <v>1138</v>
      </c>
      <c r="D14" s="15">
        <v>935</v>
      </c>
      <c r="E14" s="15">
        <v>984</v>
      </c>
      <c r="F14" s="15">
        <v>749</v>
      </c>
      <c r="G14" s="15">
        <v>686</v>
      </c>
      <c r="H14" s="15">
        <v>669</v>
      </c>
      <c r="I14" s="15">
        <v>525</v>
      </c>
      <c r="J14" s="15">
        <v>532</v>
      </c>
      <c r="K14" s="16">
        <f t="shared" si="0"/>
        <v>525</v>
      </c>
      <c r="L14" s="16">
        <f t="shared" si="1"/>
        <v>777.25</v>
      </c>
      <c r="M14" s="16">
        <f t="shared" si="2"/>
        <v>1138</v>
      </c>
      <c r="N14" s="16">
        <f t="shared" si="3"/>
        <v>6218</v>
      </c>
      <c r="O14" s="7">
        <f t="shared" si="4"/>
        <v>4.5286042023232949E-2</v>
      </c>
      <c r="P14" s="16">
        <f t="shared" si="5"/>
        <v>2300.66</v>
      </c>
      <c r="Q14" s="16">
        <f t="shared" si="6"/>
        <v>3917.34</v>
      </c>
      <c r="R14" s="35">
        <f t="shared" si="7"/>
        <v>5.4187491259446184E-2</v>
      </c>
    </row>
    <row r="15" spans="1:18" ht="15" customHeight="1" x14ac:dyDescent="0.25">
      <c r="A15" s="10" t="s">
        <v>24</v>
      </c>
      <c r="B15" s="11" t="s">
        <v>30</v>
      </c>
      <c r="C15" s="15">
        <v>798</v>
      </c>
      <c r="D15" s="15">
        <v>662</v>
      </c>
      <c r="E15" s="15">
        <v>694</v>
      </c>
      <c r="F15" s="15">
        <v>891</v>
      </c>
      <c r="G15" s="15">
        <v>557</v>
      </c>
      <c r="H15" s="15">
        <v>729</v>
      </c>
      <c r="I15" s="15">
        <v>686</v>
      </c>
      <c r="J15" s="15">
        <v>430</v>
      </c>
      <c r="K15" s="16">
        <f t="shared" si="0"/>
        <v>430</v>
      </c>
      <c r="L15" s="16">
        <f t="shared" si="1"/>
        <v>680.875</v>
      </c>
      <c r="M15" s="16">
        <f t="shared" si="2"/>
        <v>891</v>
      </c>
      <c r="N15" s="16">
        <f t="shared" si="3"/>
        <v>5447</v>
      </c>
      <c r="O15" s="7">
        <f t="shared" si="4"/>
        <v>3.9670805870143114E-2</v>
      </c>
      <c r="P15" s="16">
        <f t="shared" si="5"/>
        <v>2015.3899999999999</v>
      </c>
      <c r="Q15" s="16">
        <f t="shared" si="6"/>
        <v>3431.61</v>
      </c>
      <c r="R15" s="35">
        <f t="shared" si="7"/>
        <v>4.7468521211033031E-2</v>
      </c>
    </row>
    <row r="16" spans="1:18" ht="15" customHeight="1" x14ac:dyDescent="0.25">
      <c r="A16" s="10" t="s">
        <v>27</v>
      </c>
      <c r="B16" s="11" t="s">
        <v>30</v>
      </c>
      <c r="C16" s="15">
        <v>431</v>
      </c>
      <c r="D16" s="15">
        <v>494</v>
      </c>
      <c r="E16" s="15">
        <v>319</v>
      </c>
      <c r="F16" s="15">
        <v>350</v>
      </c>
      <c r="G16" s="15">
        <v>235</v>
      </c>
      <c r="H16" s="15">
        <v>207</v>
      </c>
      <c r="I16" s="15">
        <v>217</v>
      </c>
      <c r="J16" s="15">
        <v>186</v>
      </c>
      <c r="K16" s="16">
        <f t="shared" si="0"/>
        <v>186</v>
      </c>
      <c r="L16" s="16">
        <f t="shared" si="1"/>
        <v>304.875</v>
      </c>
      <c r="M16" s="16">
        <f t="shared" si="2"/>
        <v>494</v>
      </c>
      <c r="N16" s="16">
        <f t="shared" si="3"/>
        <v>2439</v>
      </c>
      <c r="O16" s="7">
        <f t="shared" si="4"/>
        <v>1.7763373511525436E-2</v>
      </c>
      <c r="P16" s="16">
        <f t="shared" si="5"/>
        <v>902.43</v>
      </c>
      <c r="Q16" s="16">
        <f t="shared" si="6"/>
        <v>1536.5700000000002</v>
      </c>
      <c r="R16" s="35">
        <f t="shared" si="7"/>
        <v>2.1254951943034617E-2</v>
      </c>
    </row>
    <row r="17" spans="1:18" ht="15" customHeight="1" x14ac:dyDescent="0.25">
      <c r="A17" s="10" t="s">
        <v>22</v>
      </c>
      <c r="B17" s="11" t="s">
        <v>30</v>
      </c>
      <c r="C17" s="15">
        <v>308</v>
      </c>
      <c r="D17" s="15">
        <v>308</v>
      </c>
      <c r="E17" s="15">
        <v>329</v>
      </c>
      <c r="F17" s="15">
        <v>224</v>
      </c>
      <c r="G17" s="15">
        <v>266</v>
      </c>
      <c r="H17" s="15">
        <v>256</v>
      </c>
      <c r="I17" s="15">
        <v>235</v>
      </c>
      <c r="J17" s="15">
        <v>235</v>
      </c>
      <c r="K17" s="16">
        <f t="shared" si="0"/>
        <v>224</v>
      </c>
      <c r="L17" s="16">
        <f t="shared" si="1"/>
        <v>270.125</v>
      </c>
      <c r="M17" s="16">
        <f t="shared" si="2"/>
        <v>329</v>
      </c>
      <c r="N17" s="16">
        <f t="shared" si="3"/>
        <v>2161</v>
      </c>
      <c r="O17" s="7">
        <f t="shared" si="4"/>
        <v>1.5738683951786171E-2</v>
      </c>
      <c r="P17" s="16">
        <f t="shared" si="5"/>
        <v>799.56999999999994</v>
      </c>
      <c r="Q17" s="16">
        <f t="shared" si="6"/>
        <v>1361.43</v>
      </c>
      <c r="R17" s="35">
        <f t="shared" si="7"/>
        <v>1.8832288293931042E-2</v>
      </c>
    </row>
    <row r="18" spans="1:18" ht="15" customHeight="1" x14ac:dyDescent="0.25">
      <c r="A18" s="10" t="s">
        <v>9</v>
      </c>
      <c r="B18" s="11" t="s">
        <v>29</v>
      </c>
      <c r="C18" s="15">
        <v>1068</v>
      </c>
      <c r="D18" s="15">
        <v>861</v>
      </c>
      <c r="E18" s="15">
        <v>903</v>
      </c>
      <c r="F18" s="15">
        <v>791</v>
      </c>
      <c r="G18" s="15">
        <v>627</v>
      </c>
      <c r="H18" s="15">
        <v>648</v>
      </c>
      <c r="I18" s="15">
        <v>595</v>
      </c>
      <c r="J18" s="15">
        <v>543</v>
      </c>
      <c r="K18" s="16">
        <f t="shared" si="0"/>
        <v>543</v>
      </c>
      <c r="L18" s="16">
        <f t="shared" si="1"/>
        <v>754.5</v>
      </c>
      <c r="M18" s="16">
        <f t="shared" si="2"/>
        <v>1068</v>
      </c>
      <c r="N18" s="16">
        <f t="shared" si="3"/>
        <v>6036</v>
      </c>
      <c r="O18" s="7">
        <f t="shared" si="4"/>
        <v>4.3960525836641055E-2</v>
      </c>
      <c r="P18" s="16">
        <f t="shared" si="5"/>
        <v>2897.2799999999997</v>
      </c>
      <c r="Q18" s="16">
        <f t="shared" si="6"/>
        <v>3138.7200000000003</v>
      </c>
      <c r="R18" s="35">
        <f t="shared" si="7"/>
        <v>4.3417054063688357E-2</v>
      </c>
    </row>
    <row r="19" spans="1:18" ht="15" customHeight="1" x14ac:dyDescent="0.25">
      <c r="A19" s="10" t="s">
        <v>18</v>
      </c>
      <c r="B19" s="11" t="s">
        <v>29</v>
      </c>
      <c r="C19" s="15">
        <v>966</v>
      </c>
      <c r="D19" s="15">
        <v>760</v>
      </c>
      <c r="E19" s="15">
        <v>791</v>
      </c>
      <c r="F19" s="15">
        <v>707</v>
      </c>
      <c r="G19" s="15">
        <v>658</v>
      </c>
      <c r="H19" s="15">
        <v>595</v>
      </c>
      <c r="I19" s="15">
        <v>410</v>
      </c>
      <c r="J19" s="15">
        <v>574</v>
      </c>
      <c r="K19" s="16">
        <f t="shared" si="0"/>
        <v>410</v>
      </c>
      <c r="L19" s="16">
        <f t="shared" si="1"/>
        <v>682.625</v>
      </c>
      <c r="M19" s="16">
        <f t="shared" si="2"/>
        <v>966</v>
      </c>
      <c r="N19" s="16">
        <f t="shared" si="3"/>
        <v>5461</v>
      </c>
      <c r="O19" s="7">
        <f t="shared" si="4"/>
        <v>3.9772768653727107E-2</v>
      </c>
      <c r="P19" s="16">
        <f t="shared" si="5"/>
        <v>2621.2799999999997</v>
      </c>
      <c r="Q19" s="16">
        <f t="shared" si="6"/>
        <v>2839.7200000000003</v>
      </c>
      <c r="R19" s="35">
        <f t="shared" si="7"/>
        <v>3.9281068959874439E-2</v>
      </c>
    </row>
    <row r="20" spans="1:18" ht="15" customHeight="1" x14ac:dyDescent="0.25">
      <c r="A20" s="10" t="s">
        <v>25</v>
      </c>
      <c r="B20" s="11" t="s">
        <v>29</v>
      </c>
      <c r="C20" s="15">
        <v>994</v>
      </c>
      <c r="D20" s="15">
        <v>791</v>
      </c>
      <c r="E20" s="15">
        <v>728</v>
      </c>
      <c r="F20" s="15">
        <v>686</v>
      </c>
      <c r="G20" s="15">
        <v>658</v>
      </c>
      <c r="H20" s="15">
        <v>595</v>
      </c>
      <c r="I20" s="15">
        <v>410</v>
      </c>
      <c r="J20" s="15">
        <v>515</v>
      </c>
      <c r="K20" s="16">
        <f t="shared" si="0"/>
        <v>410</v>
      </c>
      <c r="L20" s="16">
        <f t="shared" si="1"/>
        <v>672.125</v>
      </c>
      <c r="M20" s="16">
        <f t="shared" si="2"/>
        <v>994</v>
      </c>
      <c r="N20" s="16">
        <f t="shared" si="3"/>
        <v>5377</v>
      </c>
      <c r="O20" s="7">
        <f t="shared" si="4"/>
        <v>3.9160991952223154E-2</v>
      </c>
      <c r="P20" s="16">
        <f t="shared" si="5"/>
        <v>2580.96</v>
      </c>
      <c r="Q20" s="16">
        <f t="shared" si="6"/>
        <v>2796.04</v>
      </c>
      <c r="R20" s="35">
        <f t="shared" si="7"/>
        <v>3.8676855483839007E-2</v>
      </c>
    </row>
    <row r="21" spans="1:18" ht="15" customHeight="1" x14ac:dyDescent="0.25">
      <c r="A21" s="10" t="s">
        <v>21</v>
      </c>
      <c r="B21" s="11" t="s">
        <v>29</v>
      </c>
      <c r="C21" s="15">
        <v>697</v>
      </c>
      <c r="D21" s="15">
        <v>595</v>
      </c>
      <c r="E21" s="15">
        <v>606</v>
      </c>
      <c r="F21" s="15">
        <v>420</v>
      </c>
      <c r="G21" s="15">
        <v>441</v>
      </c>
      <c r="H21" s="15">
        <v>504</v>
      </c>
      <c r="I21" s="15">
        <v>319</v>
      </c>
      <c r="J21" s="15">
        <v>494</v>
      </c>
      <c r="K21" s="16">
        <f t="shared" si="0"/>
        <v>319</v>
      </c>
      <c r="L21" s="16">
        <f t="shared" si="1"/>
        <v>509.5</v>
      </c>
      <c r="M21" s="16">
        <f t="shared" si="2"/>
        <v>697</v>
      </c>
      <c r="N21" s="16">
        <f t="shared" si="3"/>
        <v>4076</v>
      </c>
      <c r="O21" s="7">
        <f t="shared" si="4"/>
        <v>2.9685736134882196E-2</v>
      </c>
      <c r="P21" s="16">
        <f t="shared" si="5"/>
        <v>1956.48</v>
      </c>
      <c r="Q21" s="16">
        <f t="shared" si="6"/>
        <v>2119.52</v>
      </c>
      <c r="R21" s="35">
        <f t="shared" si="7"/>
        <v>2.9318739622861783E-2</v>
      </c>
    </row>
    <row r="22" spans="1:18" ht="15" customHeight="1" thickBot="1" x14ac:dyDescent="0.3">
      <c r="A22" s="12" t="s">
        <v>28</v>
      </c>
      <c r="B22" s="13" t="s">
        <v>29</v>
      </c>
      <c r="C22" s="17">
        <v>585</v>
      </c>
      <c r="D22" s="17">
        <v>389</v>
      </c>
      <c r="E22" s="17">
        <v>420</v>
      </c>
      <c r="F22" s="17">
        <v>319</v>
      </c>
      <c r="G22" s="17">
        <v>410</v>
      </c>
      <c r="H22" s="17">
        <v>329</v>
      </c>
      <c r="I22" s="17">
        <v>256</v>
      </c>
      <c r="J22" s="17">
        <v>504</v>
      </c>
      <c r="K22" s="14">
        <f t="shared" si="0"/>
        <v>256</v>
      </c>
      <c r="L22" s="14">
        <f t="shared" si="1"/>
        <v>401.5</v>
      </c>
      <c r="M22" s="14">
        <f t="shared" si="2"/>
        <v>585</v>
      </c>
      <c r="N22" s="14">
        <f t="shared" si="3"/>
        <v>3212</v>
      </c>
      <c r="O22" s="9">
        <f t="shared" si="4"/>
        <v>2.3393175776555843E-2</v>
      </c>
      <c r="P22" s="16">
        <f t="shared" si="5"/>
        <v>1541.76</v>
      </c>
      <c r="Q22" s="14">
        <f t="shared" si="6"/>
        <v>1670.24</v>
      </c>
      <c r="R22" s="36">
        <f t="shared" si="7"/>
        <v>2.3103972440783133E-2</v>
      </c>
    </row>
    <row r="23" spans="1:18" x14ac:dyDescent="0.25">
      <c r="A23" s="33" t="s">
        <v>42</v>
      </c>
      <c r="B23" s="34">
        <f>SUM(C23:J23)</f>
        <v>137305</v>
      </c>
      <c r="C23" s="18">
        <f t="shared" ref="C23:J23" si="8">SUM(C3:C22)</f>
        <v>24533</v>
      </c>
      <c r="D23" s="18">
        <f t="shared" si="8"/>
        <v>21191</v>
      </c>
      <c r="E23" s="18">
        <f t="shared" si="8"/>
        <v>20613</v>
      </c>
      <c r="F23" s="18">
        <f t="shared" si="8"/>
        <v>16767</v>
      </c>
      <c r="G23" s="18">
        <f t="shared" si="8"/>
        <v>15142</v>
      </c>
      <c r="H23" s="18">
        <f t="shared" si="8"/>
        <v>14370</v>
      </c>
      <c r="I23" s="18">
        <f t="shared" si="8"/>
        <v>12371</v>
      </c>
      <c r="J23" s="18">
        <f t="shared" si="8"/>
        <v>12318</v>
      </c>
      <c r="K23" s="19"/>
      <c r="L23" s="19"/>
      <c r="M23" s="19"/>
      <c r="N23" s="32">
        <f>SUM(N3:N22)</f>
        <v>137305</v>
      </c>
      <c r="P23" s="31">
        <f>SUM(P3:P22)</f>
        <v>65012.669999999991</v>
      </c>
      <c r="Q23" s="31">
        <f>SUM(Q3:Q22)</f>
        <v>72292.330000000016</v>
      </c>
      <c r="R23" s="1"/>
    </row>
    <row r="24" spans="1:18" x14ac:dyDescent="0.25">
      <c r="A24"/>
      <c r="B24"/>
      <c r="C24" s="29">
        <f t="shared" ref="C24:J24" si="9">C23/$B$23</f>
        <v>0.17867521211900514</v>
      </c>
      <c r="D24" s="29">
        <f t="shared" si="9"/>
        <v>0.15433523906631222</v>
      </c>
      <c r="E24" s="29">
        <f t="shared" si="9"/>
        <v>0.15012563271548743</v>
      </c>
      <c r="F24" s="29">
        <f t="shared" si="9"/>
        <v>0.1221149994537708</v>
      </c>
      <c r="G24" s="29">
        <f t="shared" si="9"/>
        <v>0.11028003350205746</v>
      </c>
      <c r="H24" s="29">
        <f t="shared" si="9"/>
        <v>0.10465751429299734</v>
      </c>
      <c r="I24" s="29">
        <f t="shared" si="9"/>
        <v>9.0098685408397369E-2</v>
      </c>
      <c r="J24" s="29">
        <f t="shared" si="9"/>
        <v>8.9712683441972252E-2</v>
      </c>
    </row>
    <row r="25" spans="1:18" x14ac:dyDescent="0.25">
      <c r="A25"/>
    </row>
    <row r="27" spans="1:18" x14ac:dyDescent="0.25">
      <c r="C27" s="39"/>
    </row>
  </sheetData>
  <sortState columnSort="1" ref="A3:J23">
    <sortCondition descending="1" ref="A23:J23"/>
  </sortState>
  <mergeCells count="1">
    <mergeCell ref="A1:J1"/>
  </mergeCells>
  <phoneticPr fontId="0" type="noConversion"/>
  <pageMargins left="0.41" right="0.37" top="0.984251969" bottom="0.984251969" header="0.49212598499999999" footer="0.49212598499999999"/>
  <pageSetup paperSize="9" scale="8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3" sqref="B3:C7"/>
    </sheetView>
  </sheetViews>
  <sheetFormatPr defaultRowHeight="13.2" x14ac:dyDescent="0.25"/>
  <cols>
    <col min="1" max="1" width="16.6640625" bestFit="1" customWidth="1"/>
  </cols>
  <sheetData>
    <row r="1" spans="1:3" ht="13.8" thickBot="1" x14ac:dyDescent="0.3"/>
    <row r="2" spans="1:3" ht="13.8" thickBot="1" x14ac:dyDescent="0.3">
      <c r="A2" s="20" t="s">
        <v>45</v>
      </c>
      <c r="B2" s="26" t="s">
        <v>35</v>
      </c>
      <c r="C2" s="21" t="s">
        <v>36</v>
      </c>
    </row>
    <row r="3" spans="1:3" x14ac:dyDescent="0.25">
      <c r="A3" s="22" t="s">
        <v>37</v>
      </c>
      <c r="B3" s="27" t="s">
        <v>31</v>
      </c>
      <c r="C3" s="23">
        <v>0.5</v>
      </c>
    </row>
    <row r="4" spans="1:3" x14ac:dyDescent="0.25">
      <c r="A4" s="22" t="s">
        <v>38</v>
      </c>
      <c r="B4" s="27" t="s">
        <v>32</v>
      </c>
      <c r="C4" s="23">
        <v>0.42</v>
      </c>
    </row>
    <row r="5" spans="1:3" x14ac:dyDescent="0.25">
      <c r="A5" s="22" t="s">
        <v>39</v>
      </c>
      <c r="B5" s="27" t="s">
        <v>33</v>
      </c>
      <c r="C5" s="23">
        <v>0.63</v>
      </c>
    </row>
    <row r="6" spans="1:3" x14ac:dyDescent="0.25">
      <c r="A6" s="22" t="s">
        <v>40</v>
      </c>
      <c r="B6" s="27" t="s">
        <v>29</v>
      </c>
      <c r="C6" s="23">
        <v>0.48</v>
      </c>
    </row>
    <row r="7" spans="1:3" ht="13.8" thickBot="1" x14ac:dyDescent="0.3">
      <c r="A7" s="24" t="s">
        <v>41</v>
      </c>
      <c r="B7" s="28" t="s">
        <v>30</v>
      </c>
      <c r="C7" s="25">
        <v>0.37</v>
      </c>
    </row>
  </sheetData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0" sqref="C20"/>
    </sheetView>
  </sheetViews>
  <sheetFormatPr defaultRowHeight="13.2" x14ac:dyDescent="0.2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Vendas</vt:lpstr>
      <vt:lpstr>Tabela</vt:lpstr>
      <vt:lpstr>Plan3</vt:lpstr>
      <vt:lpstr>BDADOS</vt:lpstr>
      <vt:lpstr>Grupo</vt:lpstr>
      <vt:lpstr>TAB_GRUPO</vt:lpstr>
      <vt:lpstr>Tot_Lucro</vt:lpstr>
      <vt:lpstr>Tot_Vendas</vt:lpstr>
    </vt:vector>
  </TitlesOfParts>
  <Company>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Meirelles</cp:lastModifiedBy>
  <cp:lastPrinted>2009-07-30T21:43:47Z</cp:lastPrinted>
  <dcterms:created xsi:type="dcterms:W3CDTF">2004-05-05T12:52:58Z</dcterms:created>
  <dcterms:modified xsi:type="dcterms:W3CDTF">2014-01-23T21:54:13Z</dcterms:modified>
</cp:coreProperties>
</file>