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EstaPasta_de_trabalho" autoCompressPictures="0" defaultThemeVersion="124226"/>
  <bookViews>
    <workbookView xWindow="0" yWindow="60" windowWidth="15390" windowHeight="7725" tabRatio="373"/>
  </bookViews>
  <sheets>
    <sheet name="Introdução Trabalhos" sheetId="120" r:id="rId1"/>
    <sheet name="Base Trabalhos" sheetId="116" r:id="rId2"/>
    <sheet name="Análises Trabalhos" sheetId="117" r:id="rId3"/>
  </sheets>
  <definedNames>
    <definedName name="_xlnm._FilterDatabase" localSheetId="1" hidden="1">'Base Trabalhos'!$A$2:$Y$247</definedName>
    <definedName name="_xlnm.Print_Area" localSheetId="2">'Análises Trabalhos'!$A$1:$T$115</definedName>
    <definedName name="_xlnm.Print_Area" localSheetId="0">'Introdução Trabalhos'!$A$1:$E$15</definedName>
  </definedNames>
  <calcPr calcId="152511"/>
</workbook>
</file>

<file path=xl/calcChain.xml><?xml version="1.0" encoding="utf-8"?>
<calcChain xmlns="http://schemas.openxmlformats.org/spreadsheetml/2006/main">
  <c r="E124" i="117" l="1"/>
  <c r="E115" i="117"/>
  <c r="Z300" i="116" l="1"/>
  <c r="Z299" i="116"/>
  <c r="Z298" i="116"/>
  <c r="Z297" i="116"/>
  <c r="Z296" i="116"/>
  <c r="Z295" i="116"/>
  <c r="Z294" i="116"/>
  <c r="Z293" i="116"/>
  <c r="Z292" i="116"/>
  <c r="Z291" i="116"/>
  <c r="Z290" i="116"/>
  <c r="Z289" i="116"/>
  <c r="Z288" i="116"/>
  <c r="Z287" i="116"/>
  <c r="Z286" i="116"/>
  <c r="Z285" i="116"/>
  <c r="Z284" i="116"/>
  <c r="Z283" i="116"/>
  <c r="Z282" i="116"/>
  <c r="Z281" i="116"/>
  <c r="Z280" i="116"/>
  <c r="Z279" i="116"/>
  <c r="Z278" i="116"/>
  <c r="Z277" i="116"/>
  <c r="Z276" i="116"/>
  <c r="Z275" i="116"/>
  <c r="Z274" i="116"/>
  <c r="Z273" i="116"/>
  <c r="Z272" i="116"/>
  <c r="Z271" i="116"/>
  <c r="Z270" i="116"/>
  <c r="Z269" i="116"/>
  <c r="Z268" i="116"/>
  <c r="Z267" i="116"/>
  <c r="Z266" i="116"/>
  <c r="Z265" i="116"/>
  <c r="Z264" i="116"/>
  <c r="Z263" i="116"/>
  <c r="Z262" i="116"/>
  <c r="Z261" i="116"/>
  <c r="Z260" i="116"/>
  <c r="Z259" i="116"/>
  <c r="Z258" i="116"/>
  <c r="Z257" i="116"/>
  <c r="Z256" i="116"/>
  <c r="Z255" i="116"/>
  <c r="Z254" i="116"/>
  <c r="Z253" i="116"/>
  <c r="Z252" i="116"/>
  <c r="Z251" i="116"/>
  <c r="Z250" i="116"/>
  <c r="Z249" i="116"/>
  <c r="Z248" i="116"/>
  <c r="Z247" i="116"/>
  <c r="Z246" i="116"/>
  <c r="Z245" i="116"/>
  <c r="Z244" i="116"/>
  <c r="Z243" i="116"/>
  <c r="Z242" i="116"/>
  <c r="Z241" i="116"/>
  <c r="Z240" i="116"/>
  <c r="Z239" i="116"/>
  <c r="Z238" i="116"/>
  <c r="Z237" i="116"/>
  <c r="Z236" i="116"/>
  <c r="Z235" i="116"/>
  <c r="Z234" i="116"/>
  <c r="Z233" i="116"/>
  <c r="Z232" i="116"/>
  <c r="Z231" i="116"/>
  <c r="Z230" i="116"/>
  <c r="Z229" i="116"/>
  <c r="Z228" i="116"/>
  <c r="Z227" i="116"/>
  <c r="Z226" i="116"/>
  <c r="Z225" i="116"/>
  <c r="Z224" i="116"/>
  <c r="Z223" i="116"/>
  <c r="Z222" i="116"/>
  <c r="Z221" i="116"/>
  <c r="Z220" i="116"/>
  <c r="Z219" i="116"/>
  <c r="Z218" i="116"/>
  <c r="Z217" i="116"/>
  <c r="Z216" i="116"/>
  <c r="Z215" i="116"/>
  <c r="Z214" i="116"/>
  <c r="Z213" i="116"/>
  <c r="Z212" i="116"/>
  <c r="Z211" i="116"/>
  <c r="Z210" i="116"/>
  <c r="Z209" i="116"/>
  <c r="Z208" i="116"/>
  <c r="Z207" i="116"/>
  <c r="Z206" i="116"/>
  <c r="Z205" i="116"/>
  <c r="Z204" i="116"/>
  <c r="Z203" i="116"/>
  <c r="Z202" i="116"/>
  <c r="Z201" i="116"/>
  <c r="Z200" i="116"/>
  <c r="Z199" i="116"/>
  <c r="Z198" i="116"/>
  <c r="Z197" i="116"/>
  <c r="Z196" i="116"/>
  <c r="Z195" i="116"/>
  <c r="Z194" i="116"/>
  <c r="Z193" i="116"/>
  <c r="Z192" i="116"/>
  <c r="Z191" i="116"/>
  <c r="Z190" i="116"/>
  <c r="Z189" i="116"/>
  <c r="Z188" i="116"/>
  <c r="Z187" i="116"/>
  <c r="Z186" i="116"/>
  <c r="Z185" i="116"/>
  <c r="Z184" i="116"/>
  <c r="Z183" i="116"/>
  <c r="Z182" i="116"/>
  <c r="Z181" i="116"/>
  <c r="Z180" i="116"/>
  <c r="Z179" i="116"/>
  <c r="Z178" i="116"/>
  <c r="Z177" i="116"/>
  <c r="Z176" i="116"/>
  <c r="Z175" i="116"/>
  <c r="Z174" i="116"/>
  <c r="Z173" i="116"/>
  <c r="Z172" i="116"/>
  <c r="Z171" i="116"/>
  <c r="Z170" i="116"/>
  <c r="Z169" i="116"/>
  <c r="Z168" i="116"/>
  <c r="Z167" i="116"/>
  <c r="Z166" i="116"/>
  <c r="Z165" i="116"/>
  <c r="Z164" i="116"/>
  <c r="Z163" i="116"/>
  <c r="Z162" i="116"/>
  <c r="Z161" i="116"/>
  <c r="Z160" i="116"/>
  <c r="Z159" i="116"/>
  <c r="Z158" i="116"/>
  <c r="Z157" i="116"/>
  <c r="Z156" i="116"/>
  <c r="Z155" i="116"/>
  <c r="Z154" i="116"/>
  <c r="Z153" i="116"/>
  <c r="Z152" i="116"/>
  <c r="Z151" i="116"/>
  <c r="Z150" i="116"/>
  <c r="Z149" i="116"/>
  <c r="Z148" i="116"/>
  <c r="Z147" i="116"/>
  <c r="Z146" i="116"/>
  <c r="Z145" i="116"/>
  <c r="Z144" i="116"/>
  <c r="Z143" i="116"/>
  <c r="Z142" i="116"/>
  <c r="Z141" i="116"/>
  <c r="Z140" i="116"/>
  <c r="Z139" i="116"/>
  <c r="Z138" i="116"/>
  <c r="Z137" i="116"/>
  <c r="Z136" i="116"/>
  <c r="Z135" i="116"/>
  <c r="Z134" i="116"/>
  <c r="Z133" i="116"/>
  <c r="Z132" i="116"/>
  <c r="Z131" i="116"/>
  <c r="Z130" i="116"/>
  <c r="Z129" i="116"/>
  <c r="Z128" i="116"/>
  <c r="Z127" i="116"/>
  <c r="Z126" i="116"/>
  <c r="Z125" i="116"/>
  <c r="Z124" i="116"/>
  <c r="Z123" i="116"/>
  <c r="Z122" i="116"/>
  <c r="Z121" i="116"/>
  <c r="Z120" i="116"/>
  <c r="Z119" i="116"/>
  <c r="Z118" i="116"/>
  <c r="Z117" i="116"/>
  <c r="Z116" i="116"/>
  <c r="Z115" i="116"/>
  <c r="Z114" i="116"/>
  <c r="Z113" i="116"/>
  <c r="Z112" i="116"/>
  <c r="Z111" i="116"/>
  <c r="Z110" i="116"/>
  <c r="Z109" i="116"/>
  <c r="Z108" i="116"/>
  <c r="Z107" i="116"/>
  <c r="Z106" i="116"/>
  <c r="Z105" i="116"/>
  <c r="Z104" i="116"/>
  <c r="Z103" i="116"/>
  <c r="Z102" i="116"/>
  <c r="Z101" i="116"/>
  <c r="Z100" i="116"/>
  <c r="Z99" i="116"/>
  <c r="Z98" i="116"/>
  <c r="Z97" i="116"/>
  <c r="Z96" i="116"/>
  <c r="Z95" i="116"/>
  <c r="Z94" i="116"/>
  <c r="Z93" i="116"/>
  <c r="Z92" i="116"/>
  <c r="Z91" i="116"/>
  <c r="Z90" i="116"/>
  <c r="Z89" i="116"/>
  <c r="Z88" i="116"/>
  <c r="Z87" i="116"/>
  <c r="Z86" i="116"/>
  <c r="Z85" i="116"/>
  <c r="Z84" i="116"/>
  <c r="Z83" i="116"/>
  <c r="Z82" i="116"/>
  <c r="Z81" i="116"/>
  <c r="Z80" i="116"/>
  <c r="Z79" i="116"/>
  <c r="Z78" i="116"/>
  <c r="Z77" i="116"/>
  <c r="Z76" i="116"/>
  <c r="Z75" i="116"/>
  <c r="Z74" i="116"/>
  <c r="Z73" i="116"/>
  <c r="Z72" i="116"/>
  <c r="Z71" i="116"/>
  <c r="Z70" i="116"/>
  <c r="Z69" i="116"/>
  <c r="Z68" i="116"/>
  <c r="Z67" i="116"/>
  <c r="Z66" i="116"/>
  <c r="Z65" i="116"/>
  <c r="Z64" i="116"/>
  <c r="Z63" i="116"/>
  <c r="Z62" i="116"/>
  <c r="Z61" i="116"/>
  <c r="Z60" i="116"/>
  <c r="Z59" i="116"/>
  <c r="Z58" i="116"/>
  <c r="Z57" i="116"/>
  <c r="Z56" i="116"/>
  <c r="Z55" i="116"/>
  <c r="Z54" i="116"/>
  <c r="Z53" i="116"/>
  <c r="Z52" i="116"/>
  <c r="Z51" i="116"/>
  <c r="Z50" i="116"/>
  <c r="Z49" i="116"/>
  <c r="Z48" i="116"/>
  <c r="Z47" i="116"/>
  <c r="Z46" i="116"/>
  <c r="Z45" i="116"/>
  <c r="Z44" i="116"/>
  <c r="Z43" i="116"/>
  <c r="Z42" i="116"/>
  <c r="Z41" i="116"/>
  <c r="Z40" i="116"/>
  <c r="Z39" i="116"/>
  <c r="Z38" i="116"/>
  <c r="Z37" i="116"/>
  <c r="Z36" i="116"/>
  <c r="Z35" i="116"/>
  <c r="Z34" i="116"/>
  <c r="Z33" i="116"/>
  <c r="Z32" i="116"/>
  <c r="Z31" i="116"/>
  <c r="Z30" i="116"/>
  <c r="Z29" i="116"/>
  <c r="Z28" i="116"/>
  <c r="Z27" i="116"/>
  <c r="Z26" i="116"/>
  <c r="Z25" i="116"/>
  <c r="Z24" i="116"/>
  <c r="Z23" i="116"/>
  <c r="Z22" i="116"/>
  <c r="Z21" i="116"/>
  <c r="Z20" i="116"/>
  <c r="Z19" i="116"/>
  <c r="Z18" i="116"/>
  <c r="Z17" i="116"/>
  <c r="Z16" i="116"/>
  <c r="Z15" i="116"/>
  <c r="Z14" i="116"/>
  <c r="Z13" i="116"/>
  <c r="Z12" i="116"/>
  <c r="Z11" i="116"/>
  <c r="Z10" i="116"/>
  <c r="Z9" i="116"/>
  <c r="Z8" i="116"/>
  <c r="Z7" i="116"/>
  <c r="Z6" i="116"/>
  <c r="Z5" i="116"/>
  <c r="Z4" i="116"/>
  <c r="Z3" i="116"/>
  <c r="N124" i="117"/>
  <c r="M124" i="117"/>
  <c r="L124" i="117"/>
  <c r="K124" i="117"/>
  <c r="J124" i="117"/>
  <c r="I124" i="117"/>
  <c r="H124" i="117"/>
  <c r="G124" i="117"/>
  <c r="F124" i="117"/>
  <c r="M123" i="117"/>
  <c r="L123" i="117"/>
  <c r="K123" i="117"/>
  <c r="J123" i="117"/>
  <c r="I123" i="117"/>
  <c r="H123" i="117"/>
  <c r="G123" i="117"/>
  <c r="F123" i="117"/>
  <c r="L122" i="117"/>
  <c r="K122" i="117"/>
  <c r="J122" i="117"/>
  <c r="I122" i="117"/>
  <c r="H122" i="117"/>
  <c r="G122" i="117"/>
  <c r="F122" i="117"/>
  <c r="K121" i="117"/>
  <c r="J121" i="117"/>
  <c r="I121" i="117"/>
  <c r="H121" i="117"/>
  <c r="G121" i="117"/>
  <c r="F121" i="117"/>
  <c r="J120" i="117"/>
  <c r="I120" i="117"/>
  <c r="H120" i="117"/>
  <c r="G120" i="117"/>
  <c r="F120" i="117"/>
  <c r="I119" i="117"/>
  <c r="H119" i="117"/>
  <c r="G119" i="117"/>
  <c r="F119" i="117"/>
  <c r="H118" i="117"/>
  <c r="G118" i="117"/>
  <c r="F118" i="117"/>
  <c r="G117" i="117"/>
  <c r="F117" i="117"/>
  <c r="F116" i="117"/>
  <c r="E123" i="117"/>
  <c r="E122" i="117"/>
  <c r="E121" i="117"/>
  <c r="E120" i="117"/>
  <c r="E119" i="117"/>
  <c r="E118" i="117"/>
  <c r="E117" i="117"/>
  <c r="E116" i="117"/>
  <c r="H68" i="117"/>
  <c r="G68" i="117"/>
  <c r="F68" i="117"/>
  <c r="E68" i="117"/>
  <c r="D68" i="117"/>
  <c r="C68" i="117"/>
  <c r="E88" i="117"/>
  <c r="F89" i="117"/>
  <c r="G90" i="117"/>
  <c r="H91" i="117"/>
  <c r="I92" i="117"/>
  <c r="J93" i="117"/>
  <c r="K94" i="117"/>
  <c r="L95" i="117"/>
  <c r="M96" i="117"/>
  <c r="N97" i="117"/>
  <c r="M97" i="117"/>
  <c r="L97" i="117"/>
  <c r="K97" i="117"/>
  <c r="J97" i="117"/>
  <c r="I97" i="117"/>
  <c r="H97" i="117"/>
  <c r="G97" i="117"/>
  <c r="F97" i="117"/>
  <c r="L96" i="117"/>
  <c r="K96" i="117"/>
  <c r="J96" i="117"/>
  <c r="I96" i="117"/>
  <c r="H96" i="117"/>
  <c r="G96" i="117"/>
  <c r="F96" i="117"/>
  <c r="K95" i="117"/>
  <c r="J95" i="117"/>
  <c r="I95" i="117"/>
  <c r="H95" i="117"/>
  <c r="G95" i="117"/>
  <c r="F95" i="117"/>
  <c r="J94" i="117"/>
  <c r="I94" i="117"/>
  <c r="H94" i="117"/>
  <c r="G94" i="117"/>
  <c r="F94" i="117"/>
  <c r="I93" i="117"/>
  <c r="H93" i="117"/>
  <c r="G93" i="117"/>
  <c r="F93" i="117"/>
  <c r="H92" i="117"/>
  <c r="G92" i="117"/>
  <c r="F92" i="117"/>
  <c r="G91" i="117"/>
  <c r="F91" i="117"/>
  <c r="F90" i="117"/>
  <c r="E97" i="117"/>
  <c r="E96" i="117"/>
  <c r="E95" i="117"/>
  <c r="E94" i="117"/>
  <c r="E93" i="117"/>
  <c r="E92" i="117"/>
  <c r="E91" i="117"/>
  <c r="E90" i="117"/>
  <c r="E89" i="117"/>
  <c r="J109" i="117" l="1"/>
  <c r="I110" i="117"/>
  <c r="H104" i="117"/>
  <c r="I106" i="117"/>
  <c r="K108" i="117"/>
  <c r="L108" i="117"/>
  <c r="H109" i="117"/>
  <c r="F106" i="117"/>
  <c r="H108" i="117"/>
  <c r="N110" i="117"/>
  <c r="G107" i="117"/>
  <c r="K109" i="117"/>
  <c r="G106" i="117"/>
  <c r="I105" i="117"/>
  <c r="E108" i="117"/>
  <c r="E101" i="117"/>
  <c r="L110" i="117"/>
  <c r="M110" i="117"/>
  <c r="H107" i="117"/>
  <c r="I109" i="117"/>
  <c r="E106" i="117"/>
  <c r="F105" i="117"/>
  <c r="G105" i="117"/>
  <c r="H106" i="117"/>
  <c r="I108" i="117"/>
  <c r="K107" i="117"/>
  <c r="E105" i="117"/>
  <c r="F104" i="117"/>
  <c r="G104" i="117"/>
  <c r="H105" i="117"/>
  <c r="I107" i="117"/>
  <c r="J110" i="117"/>
  <c r="M109" i="117"/>
  <c r="E107" i="117"/>
  <c r="E104" i="117"/>
  <c r="F103" i="117"/>
  <c r="G103" i="117"/>
  <c r="E103" i="117"/>
  <c r="F102" i="117"/>
  <c r="F110" i="117"/>
  <c r="G110" i="117"/>
  <c r="J108" i="117"/>
  <c r="L109" i="117"/>
  <c r="E102" i="117"/>
  <c r="E110" i="117"/>
  <c r="F109" i="117"/>
  <c r="G109" i="117"/>
  <c r="H110" i="117"/>
  <c r="J107" i="117"/>
  <c r="E109" i="117"/>
  <c r="F108" i="117"/>
  <c r="G108" i="117"/>
  <c r="J106" i="117"/>
  <c r="K110" i="117"/>
  <c r="F107" i="117"/>
  <c r="T12" i="117"/>
  <c r="S12" i="117"/>
  <c r="R12" i="117"/>
  <c r="Q12" i="117"/>
  <c r="P12" i="117"/>
  <c r="O12" i="117"/>
  <c r="N12" i="117"/>
  <c r="M12" i="117"/>
  <c r="L12" i="117"/>
  <c r="K12" i="117"/>
  <c r="J12" i="117"/>
  <c r="I12" i="117"/>
  <c r="H12" i="117"/>
  <c r="G12" i="117"/>
  <c r="F12" i="117"/>
  <c r="E12" i="117"/>
  <c r="D12" i="117"/>
  <c r="C12" i="117"/>
  <c r="T11" i="117"/>
  <c r="S11" i="117"/>
  <c r="R11" i="117"/>
  <c r="Q11" i="117"/>
  <c r="P11" i="117"/>
  <c r="O11" i="117"/>
  <c r="N11" i="117"/>
  <c r="M11" i="117"/>
  <c r="L11" i="117"/>
  <c r="K11" i="117"/>
  <c r="J11" i="117"/>
  <c r="I11" i="117"/>
  <c r="H11" i="117"/>
  <c r="G11" i="117"/>
  <c r="F11" i="117"/>
  <c r="E11" i="117"/>
  <c r="D11" i="117"/>
  <c r="C11" i="117"/>
  <c r="T10" i="117"/>
  <c r="S10" i="117"/>
  <c r="R10" i="117"/>
  <c r="Q10" i="117"/>
  <c r="P10" i="117"/>
  <c r="O10" i="117"/>
  <c r="N10" i="117"/>
  <c r="M10" i="117"/>
  <c r="L10" i="117"/>
  <c r="K10" i="117"/>
  <c r="J10" i="117"/>
  <c r="I10" i="117"/>
  <c r="H10" i="117"/>
  <c r="G10" i="117"/>
  <c r="F10" i="117"/>
  <c r="E10" i="117"/>
  <c r="D10" i="117"/>
  <c r="C10" i="117"/>
  <c r="T9" i="117"/>
  <c r="S9" i="117"/>
  <c r="R9" i="117"/>
  <c r="Q9" i="117"/>
  <c r="P9" i="117"/>
  <c r="O9" i="117"/>
  <c r="N9" i="117"/>
  <c r="M9" i="117"/>
  <c r="L9" i="117"/>
  <c r="K9" i="117"/>
  <c r="J9" i="117"/>
  <c r="I9" i="117"/>
  <c r="H9" i="117"/>
  <c r="G9" i="117"/>
  <c r="F9" i="117"/>
  <c r="E9" i="117"/>
  <c r="D9" i="117"/>
  <c r="C9" i="117"/>
  <c r="B12" i="117"/>
  <c r="B11" i="117"/>
  <c r="B10" i="117"/>
  <c r="B9" i="117"/>
  <c r="C4" i="117"/>
  <c r="B7" i="117"/>
  <c r="B6" i="117"/>
  <c r="B5" i="117"/>
  <c r="B4" i="117"/>
  <c r="T7" i="117"/>
  <c r="T6" i="117"/>
  <c r="T5" i="117"/>
  <c r="T4" i="117"/>
  <c r="S7" i="117"/>
  <c r="R7" i="117"/>
  <c r="Q7" i="117"/>
  <c r="P7" i="117"/>
  <c r="O7" i="117"/>
  <c r="N7" i="117"/>
  <c r="M7" i="117"/>
  <c r="L7" i="117"/>
  <c r="K7" i="117"/>
  <c r="J7" i="117"/>
  <c r="I7" i="117"/>
  <c r="H7" i="117"/>
  <c r="G7" i="117"/>
  <c r="F7" i="117"/>
  <c r="E7" i="117"/>
  <c r="D7" i="117"/>
  <c r="C7" i="117"/>
  <c r="S6" i="117"/>
  <c r="R6" i="117"/>
  <c r="Q6" i="117"/>
  <c r="P6" i="117"/>
  <c r="O6" i="117"/>
  <c r="N6" i="117"/>
  <c r="M6" i="117"/>
  <c r="L6" i="117"/>
  <c r="K6" i="117"/>
  <c r="J6" i="117"/>
  <c r="I6" i="117"/>
  <c r="H6" i="117"/>
  <c r="G6" i="117"/>
  <c r="F6" i="117"/>
  <c r="E6" i="117"/>
  <c r="D6" i="117"/>
  <c r="C6" i="117"/>
  <c r="S5" i="117"/>
  <c r="R5" i="117"/>
  <c r="Q5" i="117"/>
  <c r="P5" i="117"/>
  <c r="O5" i="117"/>
  <c r="N5" i="117"/>
  <c r="M5" i="117"/>
  <c r="L5" i="117"/>
  <c r="K5" i="117"/>
  <c r="J5" i="117"/>
  <c r="I5" i="117"/>
  <c r="H5" i="117"/>
  <c r="G5" i="117"/>
  <c r="F5" i="117"/>
  <c r="E5" i="117"/>
  <c r="D5" i="117"/>
  <c r="C5" i="117"/>
  <c r="S4" i="117"/>
  <c r="R4" i="117"/>
  <c r="Q4" i="117"/>
  <c r="P4" i="117"/>
  <c r="O4" i="117"/>
  <c r="N4" i="117"/>
  <c r="M4" i="117"/>
  <c r="L4" i="117"/>
  <c r="K4" i="117"/>
  <c r="J4" i="117"/>
  <c r="I4" i="117"/>
  <c r="H4" i="117"/>
  <c r="G4" i="117"/>
  <c r="F4" i="117"/>
  <c r="E4" i="117"/>
  <c r="D4" i="117"/>
  <c r="G69" i="117" l="1"/>
  <c r="H69" i="117"/>
  <c r="F69" i="117"/>
  <c r="E69" i="117"/>
  <c r="D69" i="117"/>
  <c r="C69" i="117"/>
  <c r="B70" i="117" s="1"/>
  <c r="F14" i="117"/>
  <c r="M14" i="117"/>
  <c r="J14" i="117"/>
  <c r="R14" i="117"/>
  <c r="N14" i="117"/>
  <c r="L14" i="117"/>
  <c r="E14" i="117"/>
  <c r="D14" i="117"/>
  <c r="C14" i="117"/>
  <c r="K14" i="117"/>
  <c r="S14" i="117"/>
  <c r="B14" i="117"/>
  <c r="Q14" i="117"/>
  <c r="H14" i="117"/>
  <c r="P14" i="117"/>
  <c r="T14" i="117"/>
  <c r="I14" i="117"/>
  <c r="G14" i="117"/>
  <c r="O14" i="117"/>
</calcChain>
</file>

<file path=xl/sharedStrings.xml><?xml version="1.0" encoding="utf-8"?>
<sst xmlns="http://schemas.openxmlformats.org/spreadsheetml/2006/main" count="2792" uniqueCount="793">
  <si>
    <t>Como utilizar esta ferramenta</t>
  </si>
  <si>
    <t>Requisitante: Ministério do Meio Ambiente</t>
  </si>
  <si>
    <t>Ator</t>
  </si>
  <si>
    <t>Natureza do Ator</t>
  </si>
  <si>
    <t>ANA</t>
  </si>
  <si>
    <t>ASA</t>
  </si>
  <si>
    <t>CCST</t>
  </si>
  <si>
    <t>CPTEC</t>
  </si>
  <si>
    <t>FBDS</t>
  </si>
  <si>
    <t>FBMC</t>
  </si>
  <si>
    <t>INMET</t>
  </si>
  <si>
    <t>MPEG</t>
  </si>
  <si>
    <t>PBMC</t>
  </si>
  <si>
    <t>SAE</t>
  </si>
  <si>
    <t>WWF</t>
  </si>
  <si>
    <t>Governo Estadual</t>
  </si>
  <si>
    <t>Governo Federal</t>
  </si>
  <si>
    <t>Nacional</t>
  </si>
  <si>
    <t>CNPq</t>
  </si>
  <si>
    <t>Estadual</t>
  </si>
  <si>
    <t>Busca a construção de um novo modelo de desenvolvimento amazônico que gere crescimento econômico e melhoria na qualidade de vida das populações locais, através da conservação ambiental, da redução das emissões por desmatamento e da manutenção da integridade funcional dos ecossistemas da região. As atividades são desenvolvidas em vários níveis, do local, através de estudos e projetos demonstrativos, ao global, com a participação nas negociações internacionais da Convenção do Clima da ONU, promovendo sempre a conexão entre atores e agentes dessa extensa cadeia que interfere na dinâmica florestal tropical e climática do mundo.</t>
  </si>
  <si>
    <t>http://www.ccst.inpe.br/</t>
  </si>
  <si>
    <t>http://www.cptec.inpe.br/</t>
  </si>
  <si>
    <t>Biomas</t>
  </si>
  <si>
    <t>Municipal</t>
  </si>
  <si>
    <t>Bacias Hidrográficas</t>
  </si>
  <si>
    <t>X</t>
  </si>
  <si>
    <t>Rede Clima</t>
  </si>
  <si>
    <t>Inst. de pesquisa e universidades</t>
  </si>
  <si>
    <t>Tipo de Informação</t>
  </si>
  <si>
    <t>Temas</t>
  </si>
  <si>
    <t>Recorte espacial utilizado</t>
  </si>
  <si>
    <t>Tipo de estudo</t>
  </si>
  <si>
    <t>Breve descrição</t>
  </si>
  <si>
    <t>Referência</t>
  </si>
  <si>
    <t>Cenários climáticos</t>
  </si>
  <si>
    <t>Socioeconômico</t>
  </si>
  <si>
    <t>Impactos e Vulnerabilidades</t>
  </si>
  <si>
    <t>Medidas de adaptação</t>
  </si>
  <si>
    <t>Indicadores</t>
  </si>
  <si>
    <t>Critérios de priorização</t>
  </si>
  <si>
    <t>Água</t>
  </si>
  <si>
    <t>Biodiversidade</t>
  </si>
  <si>
    <t>Cidades</t>
  </si>
  <si>
    <t>Desastres Naturais</t>
  </si>
  <si>
    <t>Energia</t>
  </si>
  <si>
    <t>Indústria</t>
  </si>
  <si>
    <t>Saúde</t>
  </si>
  <si>
    <t>Seg. Alimentar e Agropecuária</t>
  </si>
  <si>
    <t>Transportes</t>
  </si>
  <si>
    <t>Zonas Costeiras</t>
  </si>
  <si>
    <t>Cenários</t>
  </si>
  <si>
    <t>Social</t>
  </si>
  <si>
    <t>Projeto Pirata</t>
  </si>
  <si>
    <t>Projetos ou Iniciativas</t>
  </si>
  <si>
    <t>O PIRATA (Pilot Research Moored Array in the Tropical Atlantic) é um programa de oceanografia operacional elaborado por um grupo de cientistas envolvidos nas atividades do CLIVAR  (Climate Variability and Predictability Program) e realizado no âmbito de uma cooperação internacional entre o Brasil, a França e os Estados Unidos. O objetivo do Programa PIRATA é estudar as interações oceano-atmosfera no Atlântico tropical e os seus impactos na variabilidade climática regional em escalas sazonais, interanuais ou de período mais longo.</t>
  </si>
  <si>
    <t>http://www.funceme.br/index.php/projetos-especiais/pirata</t>
  </si>
  <si>
    <t>Projeto Espelho D'Agua</t>
  </si>
  <si>
    <t>Parceria entre FUNCEME, MI e ANA para mapeamento dos recursos hídricos superficiais do Brasil.</t>
  </si>
  <si>
    <t>http://www.funceme.br/index.php/projetos-especiais/espelho-dagua</t>
  </si>
  <si>
    <t>Programa Previna</t>
  </si>
  <si>
    <t>Regional</t>
  </si>
  <si>
    <t>Programa Estadual de Prevenção, Monitoramento, Controle de Queimadas e Combate aos Incêndios Florestais.</t>
  </si>
  <si>
    <t>http://map.funceme.br/previna/</t>
  </si>
  <si>
    <t>Projeto Aluvião</t>
  </si>
  <si>
    <t>Mapeamento e Avaliação do Potencial Hídrico Subterrâneo dos Aluviões em Zonas Semiáridas utilizando técnicas de sensoriamento remoto e SIG</t>
  </si>
  <si>
    <t>http://www.funceme.br/index.php/projetos/concluidos/projeto-aluviao</t>
  </si>
  <si>
    <t>Projeto Chico</t>
  </si>
  <si>
    <t>Uso de Previsão de Afluências na Operação de Reservatórios do Semi-Árido. Procura desenvolver metodologias que viabilizem (ou facilitem) a utilização eficiente das informações de clima e de tempo por parte dos mais diversos setores da sociedade, incluindo o setor de recursos hídricos, principalmente no que se refere à área de operação de reservatórios.</t>
  </si>
  <si>
    <t>http://www.funceme.br/index.php/projetos/concluidos/projeto-chico</t>
  </si>
  <si>
    <t>Projeto Cristalino</t>
  </si>
  <si>
    <t>Propoe uma metodologia para prospecção de água subterrânea em ambientes geológicos da região cristalina do semiárido do Brasil, utilizando métodos geofísicos integrados e geoprocessamento.</t>
  </si>
  <si>
    <t>http://www.funceme.br/index.php/projetos/concluidos/projeto-cristalino</t>
  </si>
  <si>
    <t>Projeto Mundaú</t>
  </si>
  <si>
    <t>Disponibiliza informações visando o planejamento  de um modelo de gestão de recursos hídricos com bases científicas, induzindo a melhoria da qualidade de vida e da economia da população usuária da Bacia do Rio Mundaú.</t>
  </si>
  <si>
    <t>http://www.funceme.br/index.php/projetos/concluidos/projeto-mundau</t>
  </si>
  <si>
    <t>Projeto MAPAAR</t>
  </si>
  <si>
    <t>Uso de MDT e imagens de satélite para mapeamento e avaliação do potencial hidrológico dos pequenos aquíferos aluviais em escala regional.</t>
  </si>
  <si>
    <t>http://www.funceme.br/index.php/projetos/concluidos/projeto-mapaar</t>
  </si>
  <si>
    <t>Projeto PRODHAM</t>
  </si>
  <si>
    <t>O PRODHAM é um componente do PROGERIRH – Projeto de Gerenciamento e Integração dos Recursos Hídricos do Estado do Ceará, financiado pelo Banco Mundial e implementado pela SRH/CE em parceria com a FUNCEME. Tem como eixo principal conferir às comunidades locais condições técnicas e financeiras para melhor administrar seus recursos naturais, através de medidas simples, inovadoras e adequados à realidade do Semiárido cearense.</t>
  </si>
  <si>
    <t>http://www.funceme.br/index.php/projetos/concluidos/projeto-prodham</t>
  </si>
  <si>
    <t>Projeto Perdas</t>
  </si>
  <si>
    <t>Quantificação da perda de água em trânsito ao longo de um rio perenizado por açude em condições típicas do semiárido do Nordeste brasileiro.</t>
  </si>
  <si>
    <t>http://www.funceme.br/index.php/projetos/concluidos/projeto-perdas</t>
  </si>
  <si>
    <t>Projeto Pirangi</t>
  </si>
  <si>
    <t>Avaliação do Uso Potencial de Áreas Estuarinas a Partir da Identificação e Caracterização do Comportamento de Variáveis Hidro-Climáticas, Oceanográficas e Ambientais.</t>
  </si>
  <si>
    <t>http://www.funceme.br/index.php/projetos/concluidos/projeto-pirangi</t>
  </si>
  <si>
    <t>Projeto Qualidade</t>
  </si>
  <si>
    <t>Fornecer um diagnóstico da qualidade da água na bacia com foco nos seus diversos usos; estudar o comportamento da salinidade nos seus açudes; e fornecer proposição de um índice de qualidade da água.</t>
  </si>
  <si>
    <t>http://www.funceme.br/index.php/projetos/concluidos/projeto-qualidade</t>
  </si>
  <si>
    <t>Projeto Salinidade</t>
  </si>
  <si>
    <t>Identificação dos processos que levaram à salinização do açude Favelas e de sua bacia hidrográfica.</t>
  </si>
  <si>
    <t>http://www.funceme.br/index.php/projetos/concluidos/projeto-salinidade</t>
  </si>
  <si>
    <t>Projeto Alívio</t>
  </si>
  <si>
    <t>Desenvolvimento, implementação e avaliação de técnicas e estratégias sustentáveis de exploração dos pequenos aqüíferos aluviais para usos múltiplos, adaptadas à realidade socioeconômica local, de forma participativa.</t>
  </si>
  <si>
    <t>http://www.funceme.br/index.php/projetos/em-andamento/projeto-alivio</t>
  </si>
  <si>
    <t>Projeto Aquifaz</t>
  </si>
  <si>
    <t>Caracterização e quantificação, para diferentes ambientes geológicos do semiárido cristalino, dos processos que determinam a dinâmica de salinidade dos aqüíferos aluviais e, em especial, as suas relações com o aqüífero fraturado (embasamento). Será dada especial atenção à avaliação do impacto dos diferentes modos de exploração dos recursos hídricos na dinâmica de salinidade.</t>
  </si>
  <si>
    <t>http://www.funceme.br/index.php/projetos/em-andamento/projeto-aquifaz</t>
  </si>
  <si>
    <t>Projeto Bacia Experimental e Representativa</t>
  </si>
  <si>
    <t>Implantação de Bacia Experimental como Ferramenta para Estudo de Processos Hidrológicos e para Desenvolvimento de Instrumentos de Apoio à Gestão de Recursos Hídricos.</t>
  </si>
  <si>
    <t>http://www.funceme.br/index.php/projetos/em-andamento/projeto-bacia-experimental-e-representativa</t>
  </si>
  <si>
    <t>Projeto previsão de curto prazo de vento e energia eólica no estado do Ceará</t>
  </si>
  <si>
    <t>O objetivo geral deste projeto consiste em desenvolver, implementar e avaliar diferentes metodologias (ou modelos) de previsão de curto prazo de geração de energia eólica nos parques instalados no Estado do Ceará, na escala de 0 a 2 (ou 3) dias, dentro do âmbito do SISPREGE.</t>
  </si>
  <si>
    <t>http://www.funceme.br/index.php/projetos/em-andamento/projeto-previsao-de-ventos</t>
  </si>
  <si>
    <t>Projeto BRUM</t>
  </si>
  <si>
    <t>Projeto de recuperação de área degradada em processo de desertificação na sub-bacia hidrográfica do riacho do Brum no município de Jaguaribe no Ceará.</t>
  </si>
  <si>
    <t>http://www.funceme.br/projetos/manual/eventos/brum/</t>
  </si>
  <si>
    <t>Projeto SIGA</t>
  </si>
  <si>
    <t>O  SIGA – Sistema de Informação para Gerenciamento e Alocação de Água  que se constitui numa ferramenta de apoio à decisão para operação de reservatórios na escala horária, diária e mensal, subsidiando o processo de  alocação de água e a operação de reservatórios de uma sistema hídrico, com base em técnicas de simulação e otimização.</t>
  </si>
  <si>
    <t>NA</t>
  </si>
  <si>
    <t>Projeto Banco Mundial</t>
  </si>
  <si>
    <t>Projeto para avaliação dos impactos das mudanças de clima nas componentes hidrológicas, de alocação e abastecimento nos cenários futuros de emissão disponibilizados pelo IPCC para as Bacias do Rio Jaguaribe e para o Rio Piranhas-Açu.</t>
  </si>
  <si>
    <t>http://www.funceme.br/nlta/</t>
  </si>
  <si>
    <t>Relatório "Avaliação de Impactos das Mudanças Climáticas sobre a Economia Mineira"</t>
  </si>
  <si>
    <t>Relatórios</t>
  </si>
  <si>
    <t>Avaliação dos impactos econômicos das mudanças climáticas globais (MCG) no Estado de Minas Gerais. O trabalho analisou o rebatimento espacial dos impactos das MCG sobre o território de Minas Gerais, considerando-se suas microrregiões homogêneas e suas Regiões de Planejamento. Em termos metodológicos, articulou as projeções de alterações climáticas a modelos socioeconômicos, de forma que uma análise integrada dos impactos econômicos desses fenômenos pudesse ser efetuada. Este estudo se insere em um estudo mais amplo (Estudo Econômico das Mudanças Climáticas do Brasil – EMCB), que identificou as principais vulnerabilidades da economia brasileira a MCG e analisou o grau de influência do aquecimento global na agenda de desenvolvimento do Brasil.</t>
  </si>
  <si>
    <t>http://www.usp.br/nereus/wp-content/uploads/Relatorio_Resumo_FEAM_para_publicacao-online-final.pdf</t>
  </si>
  <si>
    <t>Projeto Estratégia de Adaptação Regional às Mudanças Climáticas: Região de Planejamento Jequitinhonha-Mucuri</t>
  </si>
  <si>
    <t>Proposição de arcabouço metodológico para avaliação de impactos, vulnerabilidades e adaptação (VIA) às mudanças climáticas em Minas Gerais utilizando como estudo de caso a Região do Jequitinhonha-Mucuri.Como objetivos específicos destacam-se:
• revisão da literatura com foco nas abordagens e metodologias reconhecidas internacionalmente para estabelecimento de programas de adaptação às mudanças climáticas;
• ampliação dos conhecimentos relacionados às mudanças climáticas no Estado de Minas Gerais e discussão acerca das necessidades de adaptação planejada por meio de políticas públicas.
• recomendações técnicas para elaboração das estratégias regionais de adaptação às mudanças climáticas e implementação das medidas de adaptação</t>
  </si>
  <si>
    <t>Projeto Pluviômetros Automáticos</t>
  </si>
  <si>
    <t xml:space="preserve">Tem como objetivo ampliar a rede de monitoramento pluviométrico no Brasil, para melhorar a previsão de desastres naturais e reduzir os danos socioeconômicos e ambientais. Os equipamentos que serão instalados pelo Cemaden enviam os dados de forma automática e não necessitam de energia elétrica para funcionar. </t>
  </si>
  <si>
    <t>http://www.cemaden.gov.br/pluviometrosautomaticos/</t>
  </si>
  <si>
    <t>Monitoramento de municípios - hoje 341 municípios - meta 821 até 12/2014</t>
  </si>
  <si>
    <t>Em conformidade com a designação da Casa Civil, o CEMADEN atualmente monitora 341 municípios nas regiões Sul, Sudeste, Norte e Nordeste. A condição básica para um município ser monitorado pelo CEMADEN é possuir um mapeamento de suas áreas de risco de deslizamentos em encostas, de alagamentos e de enxurradas, além da estimativa da extensão dos prováveis danos decorrentes de um desastre natural.</t>
  </si>
  <si>
    <t>http://www.cemaden.gov.br/municipiosprio.php</t>
  </si>
  <si>
    <t>Projeto Piloto IBGE/Cemaden - Região Serrana do RJ</t>
  </si>
  <si>
    <t>Projeto em parceria com o IBGE para refinar os sistemas de alerta para as defesas civis, ou seja, no sistema de alerta será incorporado informações como número de pessoas afetadas, faixa etária etc.</t>
  </si>
  <si>
    <t>Projeto Pluviômetros nas Comunidades</t>
  </si>
  <si>
    <t>Projeto que prevê a distribuição de pluviômetros e operação pela comunidade com vistas à introduzir a cultura da percepção de riscos de desastres naturais no Brasil, envolvendo a população que vive em áreas de risco e fortalecendo as capacidades locais de enfrentamento de eventos adversos.</t>
  </si>
  <si>
    <t>ProjetoRede de Radares Meteorológicos</t>
  </si>
  <si>
    <t xml:space="preserve">Prevê a instalação de radares no país para prever a localização e intensidade de tempestades severas causadoras de desastres com algumas horas de antecedência, cujas informações subsidiam o monitormaneto e alertas do CEMADEN.  </t>
  </si>
  <si>
    <t>Volume 1 do RAN 1</t>
  </si>
  <si>
    <t>Volume 1 do Primeiro Relatório de Avaliação Nacional elaborado pelo Grupo de Trabalho 1: Avalia os aspectos científicos do sistema climático e suas mudanças.</t>
  </si>
  <si>
    <t>http://www.pbmc.coppe.ufrj.br/pt/grupo-trabalho-1</t>
  </si>
  <si>
    <t>Volume 2 do RAN 1</t>
  </si>
  <si>
    <t>Volume 2 do Primeiro Relatório de Avaliação Nacional elaborado pelo Grupo de Trabalho 2: Avalia a vulnerabilidade dos sistemas natural e sócio-econômico, as consequências positivas e negativas das mudanças climáticas, e as opções de adaptação a elas.</t>
  </si>
  <si>
    <t>http://www.pbmc.coppe.ufrj.br/pt/grupo-trabalho-2</t>
  </si>
  <si>
    <t>Atividades sustentáveis na Amazônia - 30 Fase do PPCDAm - coordenado pelo MDA, MMA e INCRA</t>
  </si>
  <si>
    <t>- Fomento à produção sustentável
- Assistência técnica e extensão rural e florestal
- Difusão de inovação tecnológica, mecanismos de financiamento, mecanismos de apoio à comercialização e arranjos produtivos locais (APLs).
No intuito de oferecer uma política fundamentada no território, os temas prioritários têm como foco as principais tipologias de uso da terra, quais sejam, a agricultura familiar, o manejo da floresta e o agroextrativismo, além da pecuária e agricultura de médio e grande porte.</t>
  </si>
  <si>
    <t>http://www.sae.gov.br/site/?page_id=11511</t>
  </si>
  <si>
    <t>Sistema Nacional de Avaliação de Políticas Públicas - Coordenação: Ricardo Paes de Barros</t>
  </si>
  <si>
    <t>Organizar as informações sobre as avaliações já produzidas nos órgãos das diversas esferas de governo a fim de permitir melhor aproveitamento das experiências adquiridas. Pretende-se delinear um sistema nacional que seja capaz de promover o encontro entre a oferta e a demanda por avaliação de políticas públicas, indicando os instrumentos necessários para isso (como legislação, tipologia, classificação), com vistas a tornar os produtos das avaliações realizadas com recursos públicos efetivamente bens públicos, sem, no entanto, anular os incentivos para a sua realização e divulgação.</t>
  </si>
  <si>
    <t>http://www.sae.gov.br/site/?page_id=11505</t>
  </si>
  <si>
    <t>Diretrizes para a estruturação de uma Política Nacional de Florestas Plantadas - Coordenação: Fernando Castanheira - Lançamento relatório final: previsto ag/2013</t>
  </si>
  <si>
    <t>Formulação de uma estratégia nacional para o fortalecimento do setor florestal brasileiro. A SAE/PR trabalha em propostas voltadas a ampliar a atração de investimentos no setor, com diversificação produtiva, que promova o aumento da cobertura florestal para garantir a crescente demanda interna e externa de bens e serviços florestais, gerando renda e divisas, com respeito às questões ambientais e à inserção social de pequenos e médios produtores na produção florestal. Outro foco está na proposição de um modelo de articulação institucional e de governança no setor florestal que facilite, integre e otimize a formulação e implementação das políticas públicas afetas ao setor.</t>
  </si>
  <si>
    <t>http://www.faeb.org.br/fileadmin/Arquivos_internos/Cadeia_Florestal/Politica_Nacional_de_Florestas_Plantadas_31-03-2011.pdf</t>
  </si>
  <si>
    <t>Estados: desenvolvimento inclusivo - Coordenação: Ricardo Paes de Barros</t>
  </si>
  <si>
    <t>A SAE/PR propõe dedicar atenção a estudar em profundidade os estados brasileiros para apresentar um conjunto de estratégias para o desenvolvimento inclusivo e a erradicação da extrema pobreza que seja adequado à sua realidade. Nessa área, a SAE/PR estabeleceu acordo de cooperação com o Governo do Estado do Maranhão e vem trabalhando para formular, conjuntamente, um plano para a erradicação da pobreza com base em diagnósticos detalhados das potencialidades e entraves, bem como na avaliação da adequação das políticas públicas existentes.</t>
  </si>
  <si>
    <t>http://www.sae.gov.br/site/?page_id=11509</t>
  </si>
  <si>
    <t>Erradicação da extrema pobreza por meio do uso mais eficaz das políticas e dos programas sociais existentes - Coordenação: Ricardo Paes de Barros</t>
  </si>
  <si>
    <t>A SAE/PR está elaborando o Fronteira Viva, proposta de programa que inclui a garantia de acesso a um leque de serviços como educação, saúde, energia, comunicação e documentação, além de incentivos à produção familiar e moradia. Na área de erradicação da pobreza rural, está sendo realizada, em parceria com o Estado do Rio de Janeiro, a avaliação de impacto do Projeto Rio Rural, um programa de desenvolvimento rural sustentável, com vistas a estudar lições que sejam replicáveis em outras localidades. Em relação à pobreza infantil, está em andamento um amplo diagnóstico da situação da criança e do adolescente no País.</t>
  </si>
  <si>
    <t>http://www.sae.gov.br/site/?page_id=11498</t>
  </si>
  <si>
    <t>Favelas: Integração social, espacial e simbólica nas grandes cidades - Coordenação: Ricardo Paes de Barros</t>
  </si>
  <si>
    <t>A SAE/PR trabalha na elaboração de proposta que indique quais as dimensões cruciais a serem consideradas em qualquer política pública que pretenda promover a efetiva e sustentável integração entre os chamados aglomerados subnormais (favelas) e o restante da cidade.</t>
  </si>
  <si>
    <t>http://www.sae.gov.br/site/?page_id=11503</t>
  </si>
  <si>
    <t>Gestão territorial da agricultura sustentável no Brasil - Coordenação até dez/12: Arnaldo Carneiro - após: Pedro Arraes</t>
  </si>
  <si>
    <t>O trabalho visa:
1) desenvolver ferramentas apropriadas para apoio à intensificação e à disseminação de uma agricultura de baixo carbono;
2) oferecer uma visão espacial das necessidades e oportunidades de modernização e eficiência do uso da terra no Brasil;
3) promover reflexões sobre diferentes cenários espaciais de expansão da agricultura; e
4) ampliar a participação das ferramentas de simulação espacial no planejamento do setor agrário.</t>
  </si>
  <si>
    <t>http://www.sae.gov.br/site/?page_id=11515</t>
  </si>
  <si>
    <t>Água e desenvolvimento Sustentável: Recursos hídricos fronteiriços e transfronteiriços do Brasil - Coordenação: Sergio Margulis</t>
  </si>
  <si>
    <t>Elaboração de subsídios para iniciativas do governo, bem como a articulação de políticas para o desenvolvimento sustentável de longo prazo. O estudo também tem relação com o Plano Nacional de Recursos Hídricos, em especial com o Programa Estudos Estratégicos sobre Recursos Hídricos e o Subprograma 1.3, Implementação prática de compromissos internacionais em corpos de água transfronteiriços e desenvolvimento de instrumentos de gestão e de apoio à decisão, compartilhados com países vizinhos.</t>
  </si>
  <si>
    <t>http://www.sae.gov.br/site/wp-content/uploads/Publica%C3%A7%C3%A3o-%C3%A1gua_SAE.pdf</t>
  </si>
  <si>
    <t xml:space="preserve">PAS - Plano Amazônia Sustentável - Projeto sem andamento a mais de 1 ano </t>
  </si>
  <si>
    <t>O PAS é um plano estratégico e não tem caráter operacional, contendo as diretrizes gerais e as recomendações para sua implementação. O Plano tem como objetivo implementar um novo modelo de desenvolvimento sustentável na Amazônia brasileira, suas estratégias estão voltadas para a geração de emprego e renda, a redução das desigualdades sociais, a viabilização das atividades econômicas dinâmicas e inovadoras – com inserção em mercados regionais, nacionais e internacionais, bem como para o uso sustentável dos recursos naturais com a manutenção do equilíbrio ecológico.</t>
  </si>
  <si>
    <t>http://www.sae.gov.br/site/wp-content/uploads/PAS_web.pdf</t>
  </si>
  <si>
    <t>GEF São Francisco (finalizado)</t>
  </si>
  <si>
    <t>Tem como objetivo principal a preparação de um programa de ações estratégicas considerando as causas da degradação progressiva que atinge a Bacia e afeta os ecossistemas costeiros, complementando, dessa maneira, projetos de larga escala do Governo brasileiro. Trata-se do Programa de Ações Estratégicas (PAE) para o Gerenciamento Integrado da Bacia do Rio São Francisco e de sua Zona Costeira</t>
  </si>
  <si>
    <t>http://www.ana.gov.br/gefsf/</t>
  </si>
  <si>
    <t>GEF Pantanal/Alto Paraguai (finalizado)</t>
  </si>
  <si>
    <t>http://www.ana.gov.br/gefap/</t>
  </si>
  <si>
    <t>GEF Aquífero Guarani (finalizado)</t>
  </si>
  <si>
    <t>O objetivo principal do GEF Pantanal é promover o desenvolvimento sustentável da Bacia Hidrográfica do Alto Paraguai, que inclui toda a região do Pantanal matogrossense, apoiando prioridades identificadas no Plano de Conservação da Bacia do Alto Paraguai (PCBAP) e prevendo um Programa de Ações Estratégicas (PAE), que contemplará os principais investimentos para a Bacia.</t>
  </si>
  <si>
    <t>http://www2.ana.gov.br/Paginas/projetos/GEFAquiferoGuarani.aspx</t>
  </si>
  <si>
    <t>Proágua Nacional (finalizado)</t>
  </si>
  <si>
    <t>O Programa originou-se da exitosa experiência do PROÁGUA/ Semi-árido e mantém sua missão estruturante, com ênfase no fortalecimento institucional de todos os atores envolvidos com a gestão dos recursos hídricos no Brasil e na implantação de infra-estruturas hídricas viáveis do ponto de vista técnico, financeiro, econômico, ambiental e social, promovendo assim o uso racional dos recursos hídricos.</t>
  </si>
  <si>
    <t>http://proagua.ana.gov.br/proagua/</t>
  </si>
  <si>
    <t>Projeto de Integração do Rio São Francisco - PISF</t>
  </si>
  <si>
    <t>O Projeto de Integração do Rio São Francisco com as Bacias Hidrográficas do Nordeste Setentrional é um empreendimento do Governo Federal, sob a responsabilidade do Ministério da Integração Nacional, destinado a assegurar a oferta de água, em 2025, a cerca de 12 milhões de habitantes de pequenas, médias e grandes cidades da região semi-árida dos estados de Pernambuco, Ceará, Paraíba e Rio Grande do Norte.</t>
  </si>
  <si>
    <t>http://www2.ana.gov.br/Paginas/projetos/pisf.aspx</t>
  </si>
  <si>
    <t>GEF Amazonas (em andamento)</t>
  </si>
  <si>
    <t>O projeto tem por objetivo fortalecer o marco institucional para planejar e executar, de uma maneira coordenada, atividades de proteção e gerenciamento sustentável do solo e dos recursos hídricos na bacia do rio Amazonas em face dos impactos decorrentes das mudanças climáticas verificados na Bacia.</t>
  </si>
  <si>
    <t>http://www2.ana.gov.br/Paginas/projetos/GEFAmazonas.aspx</t>
  </si>
  <si>
    <t>GEO Brasil
Recursos Hídricos</t>
  </si>
  <si>
    <t xml:space="preserve">O Geo Brasil Recursos Hídricos integra uma série de relatórios sobre o estado e perspectivas do meio ambiente no País. O Relatório adota a metodologia GEO (Estado, Pressão e Impactos, Respostas, Cenários e Propostas) para apresentar análises integradas da gestão de recursos hídricos no Brasil </t>
  </si>
  <si>
    <t>http://arquivos.ana.gov.br/institucional/sge/CEDOC/Catalogo/2007/GEOBrasilResumoExecutivo_Portugues.pdf</t>
  </si>
  <si>
    <t>Subsídios para a Elaboração do Plano Nacional de Adaptação aos Impactos Humanos das Mudanças Climáticas</t>
  </si>
  <si>
    <t>O documento estabelece uma relação entre o FBMC e o Executivo Federal, no intuito de partipar do processo de elaboração do Plano Nacional de Adaptação. Além de algumas bases conceituais, o trabalho apresenta princípios que devem nortear a elaboração e implementação do Plano e propostas setoriais, que estão organizadas em diagnóstico, diretrizes e objetivos.</t>
  </si>
  <si>
    <t>http://www.coepbrasil.org.br/portal/Publico/apresentarArquivo.aspx?TP=1&amp;ID=f0ac2e67-9b17-4ef2-9cbe-ca6929d7ddcd&amp;NOME=Plano%20Nacional%20de%20Adapta%C3%A7%C3%A3o%20-%20Subs%C3%ADdios.pdf</t>
  </si>
  <si>
    <t>Mudanças Climáticas e Pobreza: Novos desafios para a ação social das empresas</t>
  </si>
  <si>
    <t>Apresenta conceitos de adaptação às MC, além de aspectos gerais da ação do setor empresarial. Apresenta também resultados de uma pesquisa de campo: percepção do setor empresarial sobre as MC e seus impactos; ações de mitigação das empresas; estrutura interna das empresas para desenvolver ações de adaptação; resultados, dificuldades e perspectivas.</t>
  </si>
  <si>
    <t>http://www.coepbrasil.org.br/portal/Publico/apresentarArquivo.aspx?TP=1&amp;ID=04d7b083-f5ef-4529-b724-6416852c356b&amp;NOME=Relatorio%20Final%20da%20Pesquisa%20-%20Anna%20Peliano.pdf</t>
  </si>
  <si>
    <t>Políticas Públicas e Iniciativas da Sociedade Civil de Prevenção e Resposta a Situações de Desastres Climáticos</t>
  </si>
  <si>
    <t>O trabalho tem por objetivo contribuir para o desenvolvimento de ações e à formulação de estratégias de prevenção e resposta que ampliem o grau de envolvimento e participação das comunidades inseridas em localidades consideradas de risco à ocorrência de eventos extremos.</t>
  </si>
  <si>
    <t>http://www.coepbrasil.org.br/portal/Publico/apresentarArquivo.aspx?TP=1&amp;ID=e997b561-d59f-4aec-9d48-e30d1f18edfb&amp;NOME=Relat%C3%B3rio%20S%C3%ADntese_Pesquisa.pdf</t>
  </si>
  <si>
    <t>Mudanças Climáticas, desigualdades sociais e populações vulneráveis no Brasil: contruindo capacidades - Subprojeto Populações (Volume I)</t>
  </si>
  <si>
    <t>Discutem-se questões de direito e justiça aportadas pelas MC em escala global e aborda-se a construção da agenda pública no Brasil por meio da produção de conhecimento e da inserção do tema nas políticas públicas. O trabalho apresenta também, em sua segunda parte, 5 estudos de caso.</t>
  </si>
  <si>
    <t>http://r1.ufrrj.br/cpda/ceresan/docs/Mudancas_climaticas,_desigualdades_sociais_e_populacoes_vulneraveis_no_Brasil_construindo_capacidades_subprojeto_populacoes_(Volume_I).pdf</t>
  </si>
  <si>
    <t>Mudanças Climáticas, desigualdades sociais e populações vulneráveis no Brasil: contruindo capacidades - Subprojeto Populações (Volume II)</t>
  </si>
  <si>
    <t xml:space="preserve">- Mapeamento dos impactos dos eventos climáticos extremos e conhecimentos das populações em relação aos efeitos das mudanças climáticas sobre populações vulneráveis, utilizando como recorte o bioma da Mata Atlântica no Rio de Janeiro; 
- Mapeamento das diferentes estratégias de adaptação das populações afetadas pelas mudanças climáticas, identificando e difundindo as práticas identificadas; 
- Construção, de forma participativa, de uma Agenda de Ação em cada uma das comunidades examinadas. </t>
  </si>
  <si>
    <t>http://r1.ufrrj.br/cpda/ceresan/docs/Mudancas_climaticas_%20desigualdades_sociais_e_populacoes_vulneraveis_no_Brasil_Volume_II.pdf</t>
  </si>
  <si>
    <t>Relatório REDE CLIMA de Junho de 2010</t>
  </si>
  <si>
    <t>Relatório informativo sobre as sub-redes temáticas e avanços científicos</t>
  </si>
  <si>
    <t>http://www.ccst.inpe.br/wp-content/themes/ccst-2.0/pdf/Relatorio_Rede_Clima_junho2010_FINAL.pdf</t>
  </si>
  <si>
    <t>Relatório REDE CLIMA 2011-2012</t>
  </si>
  <si>
    <t>http://redeclima.ccst.inpe.br/wp-content/uploads/2013/04/RedeClima-2011-2012-mais-baixa.pdf</t>
  </si>
  <si>
    <t>Programa Arquipélago e Ilhas Oceânicas</t>
  </si>
  <si>
    <t>Hemisfério Sul</t>
  </si>
  <si>
    <t>Pretende apoiar projetos de P, D &amp; I que busquem  o entendimento da dinâmica dos diversos ecossistemas insulares do Atlântico Sul (Atol das Rocas, Arquipélago de Fernando de Noronha, Ilha da Trindade e Martim Vaz e Arquipélago de Abrolhos), bem como do Atlântico Equatorial, onde está localizado o Arquipélago de São Pedro e São Paulo.</t>
  </si>
  <si>
    <t>http://www.cnpq.br/web/guest/apresentacao8</t>
  </si>
  <si>
    <t>PELD - Programa de Pesquisa Ecológica de Longa Duração</t>
  </si>
  <si>
    <t>'Tem como foco o estabelecimento de sítios de pesquisa permanentes em diversos biomas e ecossistemas do país, integrados em rede para o desenvolvimento e o acompanhamento de pesquisas ecológicas de longa duração, com o objetivo de obter informações relevantes sobre aspectos fundamentais para a Conservação da Biodiversidade e Uso Sustentável dos Recursos Naturais dos ecossistemas brasileiros.</t>
  </si>
  <si>
    <t>http://www.cnpq.br/web/guest/apresentacao7</t>
  </si>
  <si>
    <t>SISBIOTA Brasil - Sistema Nacional de Pesquisa em Biodiversidade</t>
  </si>
  <si>
    <t>O objetivo do Sistema Nacional de Pesquisa é fomentar e ampliar o conhecimento da biodiversidade brasileira, melhorar a capacidade preditiva de respostas a mudanças globais, particularmente às mudanças de uso e cobertura da terra e mudanças climáticas; associando as pesquisas à formação de recursos humanos, educação ambiental e divulgação do conhecimento científico. Entre os eixos temáticos do programa estão: a) Ampliação do conhecimento da biodiversidade; b) Padrões e processos relacionados à biodiversidade; c) Monitoramento da biodiversidade; d) Desenvolvimento de bioprodutos e usos da biodiversidade.</t>
  </si>
  <si>
    <t>http://www.cnpq.br/web/guest/apresentacao11</t>
  </si>
  <si>
    <t>Programa Antártico Brasileiro - PROANTAR</t>
  </si>
  <si>
    <t>O PROANTAR apóia a execução de pesquisas que tenham por objetivo ampliar os conhecimentos dos fenômenos antárticos e suas influências sobre questões de relevância global e regional.</t>
  </si>
  <si>
    <t>http://www.cnpq.br/web/guest/proantar</t>
  </si>
  <si>
    <t>PPBio</t>
  </si>
  <si>
    <t>Tem por objetivo intensificar estudos sobre biodiversidade no Brasil, descentralizar a produção científica dos centros desenvolvidos academicamente, integrar atividades de pesquisa e divulgar os resultados para diferentes finalidades, como gestão ambiental e educação. Ele está estruturado em três componente principais: Inventários, Coleções e Temáticos e possui diversos Núcleos Regionais e Projeto Parceiros pelo país.</t>
  </si>
  <si>
    <t>http://ppbio.inpa.gov.br/inicio</t>
  </si>
  <si>
    <t>Aquecimento Global e a nova Geografia da Produção agrícola no Brasil</t>
  </si>
  <si>
    <t>Avaliações de impactos do aquecimento global nas 9 culturas agrícolas mais representativas no país em termos de área plantada, bem como apresentação de algumas medidas adaptativas para o setor agrícola.</t>
  </si>
  <si>
    <t>http://mudancasclimaticas.cptec.inpe.br/~rmclima/pdfs/destaques/CLIMA_E_AGRICULTURA_BRASIL_300908_FINAL.pdf</t>
  </si>
  <si>
    <t>Climate Change and Brazilian agriculture: vulnerabilities, mitigation and adaptation, the role of biodiversity</t>
  </si>
  <si>
    <t>Relatório intitulado: "EVERYTHING IS CONNECTED CLIMATE AND BIODIVERSITY IN A FRAGILE WORLD" apresentado em Nagoia 2008</t>
  </si>
  <si>
    <t>http://www.unredd.net/index.php?option=com_docman&amp;task=doc_download&amp;gid=3809&amp;Itemid=53</t>
  </si>
  <si>
    <t>Embrapa Solos - Plantio de Oleaginosas para produção de biodiesel como estratégia de adaptação às mudanças climáticas</t>
  </si>
  <si>
    <t>Análise de aspectos técnicos e socioeconômicos do plantio de oleaginosas por agricultores familiares do Nordeste e a inserção desses agricultores na cadeia produtiva de biodiesel, como estratégia de adaptação às mudanças climáticas.</t>
  </si>
  <si>
    <t>http://www.cnps.embrapa.br/publicacoes/pdfs/bpd157_2010_plantio_oleaginosas.pdf</t>
  </si>
  <si>
    <t>CT-HIDRO</t>
  </si>
  <si>
    <t>Projeto de pesquisa: Desenvolvimento de Indicadores de Qualidade das Bacias Hidrográficas dos rios Tietê/Jacaré (SP) e do rio Miranda (MS) para o enquadramento e manutenção da qualidade dos corpos d’água</t>
  </si>
  <si>
    <t>http://www.cpap.embrapa.br/ct_hidro/</t>
  </si>
  <si>
    <t>PECUS, FLUXUS e SALTUS</t>
  </si>
  <si>
    <t>Projeto de pesquisa: Três projetos sobre o balanço de carbono em sistemas pecuários graníferos e florestais, respectivamente, e também de sistemas integrados onde se determinam as emissões e o armazenamento de carbono nos sistemas produtivos; Líderes: Patrícia Anchão Oliveira, Beata Madari e Rosana Higa</t>
  </si>
  <si>
    <t>http://redeclima.ccst.inpe.br/wp-content/uploads/2013/03/Principais-Resultados-Sub-Rede-Agricultura.pdf</t>
  </si>
  <si>
    <t>SCAF</t>
  </si>
  <si>
    <t>Projeto de pesquisa: Simulação de cenários agrícolas futuros a partir de projeções de mudanças climáticas regionalizadas; Líder Giampaolo Queiroz Pellegrino</t>
  </si>
  <si>
    <t>Mudanças climáticas e o padrão do uso do solo no Brasil - Dissertação (Eduardo Barbosa)</t>
  </si>
  <si>
    <t>Teses</t>
  </si>
  <si>
    <t>Este trabalho tem como objetivo analisar os impactos de mudanças climáticas sobre o padrão do uso da terra no Brasil. Para tanto foi utilizado um modelo microfundamentado de alocação ótima do solo para diferentes usos, derivado a partir de um agente representativo com seis opções de uso do solo: soja, milho, cana-de-açúcar, outras lavouras, pastos e florestas. A partir da estimação dos coeficientes deste modelo foram realizadas simulações com previsões de temperatura e níveis de precipitação fornecidos pelo CNTP/INPE, para cenários de mudanças, climáticas elaborados pelo IPCC, nos períodos de 2010-39, 2040-69 e 2070-2099. Os resultados encontrados se mostraram heterogêneos no espaço, mas foi identificada uma tendência em todo país de aumento das áreas de pasto e diminuição das áreas de floresta.</t>
  </si>
  <si>
    <t>http://www.teses.usp.br/teses/disponiveis/12/12138/tde-27012012-190259/pt-br.php</t>
  </si>
  <si>
    <t>Long-and short-run climate impacts on Brazil: theory and evidence for agriculture and health - Tese (Paula Pereda)</t>
  </si>
  <si>
    <t xml:space="preserve">This study aims to contribute to the identification and measurement of these impacts on the agricultural markets and health. With regard to health, dengue fever - a climate-sensitive disease - is analyzed, as it affects thousands of Brazilians every year, generating large costs in both private and public markets (approximately US$800 million in Brazil in 2011). </t>
  </si>
  <si>
    <t>http://www.teses.usp.br/teses/disponiveis/12/12138/tde-15032013-163013/pt-br.php</t>
  </si>
  <si>
    <t>Modelagem e Avaliação de Fenômenos Relacionados ao Uso da Terra no Brasil - Tese (Weslem Faria)</t>
  </si>
  <si>
    <t>O objetivo principal desta Tese foi desenvolver um modelo de equilíbrio geral computável (EGC) com especificação detalhada do uso da terra para o Brasil. s resultados desta análise indicaram uma redução do PIB real nacional em ambos os cenários e nos intervalos de projeção. As atividades agrícolas foram as mais afetadas negativamente. A economia da maioria dos estados apresentou variação negativa do PIB real. A outra análise implementada foi a avaliação dos impactos regionais da mudança na produtividade da terra agrícola das lavouras entre 1996 e 2006. A mudança na produtividade agrícola produziu efeitos positivos sobre o PIB real nacional e da maioria dos estados.</t>
  </si>
  <si>
    <t>http://www.teses.usp.br/teses/disponiveis/12/12138/tde-20022013-160537/pt-br.php</t>
  </si>
  <si>
    <t>IMPACTOS ECONÔMICOS DAS MUDANÇAS CLIMÁTICAS NO BRASIL (Haddad et al.)</t>
  </si>
  <si>
    <t>Artigos</t>
  </si>
  <si>
    <t xml:space="preserve">Este trabalho avalia de forma integrada o grau de influência do aquecimento global na agenda de desenvolvimento do Brasil. O objetivo é avaliar os impactos sobre a economia brasileira causados por mudanças climáticas em termos de temperatura e pluviosidade considerando dois cenários baseados em premissas do IPCC (cenários A2 e B2). Além disto, busca desenvolver de maneira inovadora uma metodologia integrada de projeção de impactos econômicos de mudanças climáticas e políticas de adaptação e mitigação no Brasil, considerando explicitamente suas diversas escalas territoriais (macrorregiões, estados, microrregiões e rede de cidades). O artigo articula ainda as projeções de alterações climáticas com modelos socioeconômicos, de forma que uma análise integrada dos impactos econômicos desses fenômenos possa ser efetuada. </t>
  </si>
  <si>
    <t>http://web.cedeplar.ufmg.br/cedeplar/site/seminarios/seminario_diamantina/2010/D10A047.pdf</t>
  </si>
  <si>
    <t>ECONOMIC IMPACTS OF NATURAL DISASTERS IN MEGACITIES: THE CASE OF FLOODS IN SÃO PAULO, BRAZIL (Eliane Teixeira)</t>
  </si>
  <si>
    <t xml:space="preserve">O estudo do impacto econômico dos alagamentos em São Paulo poderá subsidiar a tomada de decisões nas várias instâncias do governo para minimizar os efeitos das mudanças climáticas globais. Projeções decorrentes de estudos mais abrangentes indicam um aumento na frequência e intensidade de eventos extremos de curta duração e anunciam que o número de dias com chuvas fortes deverá crescer até o final do século. </t>
  </si>
  <si>
    <t>http://www.usp.br/nereus/wp-content/uploads/TD_Nereus_04_2013b.pdf</t>
  </si>
  <si>
    <t>Política Energética e Desigualdades Regionais na Economia Brasileira - Tese (Gervásio dos Santos)</t>
  </si>
  <si>
    <t>Avaliar os impactos regionais de longo prazo da política tarifária do setor elétrico brasileiro. As simulações mostraram evidências de que as ligações de insumo-produto, a heterogeneidade espacial da intensidade de energia elétrica e os diferenciais regionais de substituição energética estão entre os principais determinantes dos impactos espaciais da variação no preço da energia elétrica. Por outro lado, a recente tendência de dispersão espacial nas tarifas de energia elétrica pode estar contribuindo para reduzir o PIB real nacional e aumentar as desigualdades regionais no Brasil.</t>
  </si>
  <si>
    <t>http://www.teses.usp.br/teses/disponiveis/12/12138/tde-15042010-124223/pt-br.php</t>
  </si>
  <si>
    <t>Economia da Mudança do Clima no Brasil: Custos e Oportunidades</t>
  </si>
  <si>
    <t xml:space="preserve">O estudo Economia das Mudanças do Clima no Brasil (EMCB) é uma iniciativa pioneira para analisar e quantificar o impacto da mudança do clima na agenda de esenvolvimento do país. Sem conhecimento minimamente fundamentado sobre essas tendências, tomadores de decisão ficam desprovidos de instrumentos para identificar os riscos mais graves e urgentes e para avaliar e implantar as medidas de prevenção e adaptação mais eficientes em termos de custos e benefícios. </t>
  </si>
  <si>
    <t>http://www.colit.pr.gov.br/arquivos/File/Publicacoes/Economia_do_clima.pdf</t>
  </si>
  <si>
    <t>Clima &amp; Energia - A Coppe e os desafios da mudança climática</t>
  </si>
  <si>
    <t>Esta publicação traz estudos e pesquisas desenvolvidas por professores e pesquisadores que apontam propostas e ações para enfrentar os impactos presentes e futuros do aquecimento global.</t>
  </si>
  <si>
    <t>http://www.coppe.ufrj.br/pdf_revista/COPPE2011_leitura.pdf</t>
  </si>
  <si>
    <t>Atlas de Impactos Sociais dos Setores de Uso da Água (Soci-Água)</t>
  </si>
  <si>
    <t>Objetiva ser um documento de apoio à tomada de decisão de gestores públicos e privados, bem como possibilitar o acesso do público à informação georreferenciada sobre o uso da água no território brasileiro e sobre seus impactos na sociedade.</t>
  </si>
  <si>
    <t>http://www.ivig.coppe.ufrj.br/geopro/Documents/Soci-Agua.pdf</t>
  </si>
  <si>
    <t>Estudo e Mapeamento de Vulnerabilidades a Extremos Climáticos no Estado do Paraná</t>
  </si>
  <si>
    <t>Mapeamento das vulnerabilidades a extremos climáticos no estado do Paraná, com intuito de desenvolver uma metodologia para identificar áreas vulneráveis que possa ser replicada em outras regiões, principalmente no nível municipal de forma a subsidiar as políticas públicas para incorporar ações de adaptação a mudanças climáticas pelos gestores públicos.</t>
  </si>
  <si>
    <t>http://www.ivig.coppe.ufrj.br/ivig/Documents/Vulnerabilidade_a_Extremos_Climaticos_no_PR.pdf</t>
  </si>
  <si>
    <t>Mudanças Climáticas e segurança energética no Brasil</t>
  </si>
  <si>
    <t>Neste estudo são analisados os possíveis efeitos das mudanças climáticas sobre a oferta e a demanda de energia no país. Busca-se aqui, basicamente, avaliar como o sistema energético brasileiro planejado para 2030 responderia às novas condições do clima projetadas para o período de 2071 a 2100. O estudo também aponta medidas de política energética que podem ser adotadas para aliviar os impactos negativos.</t>
  </si>
  <si>
    <t>http://mudancasclimaticas.cptec.inpe.br/~rmclima/pdfs/destaques/CLIMA_E_SEGURANCA-EnERGETICA_FINAL.pdf</t>
  </si>
  <si>
    <t>Vulnerabilidade e resiliência socioambiental no contexto da mudança climática: o caso do Programa Nacional de Produção e Uso de Biodiesel (PNPB)</t>
  </si>
  <si>
    <t>Este artigo discute adaptação à mudança climática na agricultura familiar em regiões semiáridas como estratégia de redução da vulnerabilidade local e a formação de processos de transição para estados de resiliência socioambiental mais desejáveis.</t>
  </si>
  <si>
    <t>http://seer.cgee.org.br/index.php/parcerias_estrategicas/article/viewFile/401/385</t>
  </si>
  <si>
    <t>Enhancing adaptive capacity to climate change: The case of smallholder farmers in the Brazilian semi-arid region</t>
  </si>
  <si>
    <t>The present paper addresses these problems by presenting a concrete initiative for strengthening adaptive capacity in the rural community of Pintadas as a ﬁrst step in the development of a comprehensive methodology to help smallholder farmers in the region adapt to climate change.</t>
  </si>
  <si>
    <t>http://www.lima.coppe.ufrj.br/files/Simoes%20et%20al%202010%20-%20Enhancing.pdf</t>
  </si>
  <si>
    <t xml:space="preserve">Mudança Climática e Adaptação no Brasil: Uma Análise Crítica </t>
  </si>
  <si>
    <t>O semiárido brasileiro é considerado altamente suscetíveis aos impactos adversos da mudança climática. Neste contexto, o Governo Federal começou a implementar uma série de medidas para reduzir a vulnerabilidade de grupos menos preparados para lidar com futuras mudanças. Baseado numa análise da legislação vigente sobre mudanças climáticas e dos principais documentos oficiais publicados, o presente trabalho identifica cinco fatores de preocupação referentes à atual abordagem que podem impedir uma redução sustentada de vulnerabilidade em áreas de risco. Dado que grande parte da população do sertão já está fortemente impactada no contexto da variabilidade climática atual, isso implica que ações que reduzem a sua vulnerabilidade não dependem necessariamente da certeza de futuros impactos climáticos. Assim, medidas que tentam reduzir as existentes vulnerabilidades socioeconômicas
e ambientais podem ser mais úteis para tornar sistemas urbanos resilientes às mudanças.</t>
  </si>
  <si>
    <t>http://www.scielo.br/scielo.php?pid=S0103-40142013000200011&amp;script=sci_arttext</t>
  </si>
  <si>
    <t>Mudanças Climáticas, Produção e Sustentabilidade: Vulnerabilidade e Adaptação em Territórios da Amazônia, Cerrado e Semi-árido</t>
  </si>
  <si>
    <t>Identificar e analisar os impactos das mudanças climáticas na sustentabilidade do desenvolvimento dos territórios produtivos na Amazônia, no Cerrado e no Semi-Árido, com foco na análise de vulnerabilidade, resiliência e adaptação desses sistemas socio-produtivos. Propor medidas e estratégias de mitigação e adaptação das atividades produtivas às novas condições. Parcerias com: UFCE, UEMT, UEA, Sebrae/Nacional e Ministério da Integração Nacional.</t>
  </si>
  <si>
    <t>http://cds.unb.br/projetos/index.php?option=view&amp;c=5&amp;id=JUE1JUI4JTk5UyU4NCUwMTQlN0UlQjAlMjUuJUUxJTI0JTEwJUYxbSVCNCVEOSVCRDEyJUU0JUY0JUIyJUM4JTg2JTBCJTEzJUU2JUM0dCU5Nw==</t>
  </si>
  <si>
    <t>Rede Clima - Desenvolvimento Regional</t>
  </si>
  <si>
    <t>Identificar os impactos das mudanças climáticas na sustentabilidade do desenvolvimento de territórios produtivos na Amazônia, no Cerrado e no Semi-Árido, analisando a vulnerabilidade, resiliência e adaptação desses sistemas. Além do financiamento do MCT, destacam-se o PNDD (Programa Nacional de Pós-Doutorado, da Capes) e as parcerias com UFCE, UNEMAT, Embrapa Semi-Árido, UFT e UEA.</t>
  </si>
  <si>
    <t>http://cds.unb.br/projetos/index.php?option=view&amp;c=5&amp;id=JUY0NCU3QyUxRiVENDElMDglOUElRDIlRDQlRjYlQUUlMkElMUElRTclMTMlQjZxJTNGJUNGJTkyJTJCJUM0JUFDJUZEJTFGbTZfJUVEJTVCJUJG</t>
  </si>
  <si>
    <t>Scenarios - Construção de uma metodologia para avaliar o conhecimento local sobre as mudanças climáticas globais e seu papel na elaboração de cenários de uso da terra pelos atores locais.</t>
  </si>
  <si>
    <t>Construir uma metodologia para entender como os atores locais elaboram seus cenários futuros de uso da terra levando em consideração as mudanças climáticas.</t>
  </si>
  <si>
    <t>http://cds.unb.br/projetos/index.php?option=view&amp;c=53&amp;id=JUQ1aiVEMiVEQiUzRSVGNiU4QSU5RiUxMislMjVjTiVDMiUxNSVGOFglNUUlODZacEMlQzAlQzMlMUIlNDAlRUElOUQlM0UlRjElRjUlRjg=</t>
  </si>
  <si>
    <t>Rede Clima - Recursos Hídricos</t>
  </si>
  <si>
    <t xml:space="preserve">Análise de impactos das mudanças do cllima sobre o regime hidrológico nas bacias dos principais biomas brasileiros. A maior parte dos estudos preocupa-se com a disponibilidade de água nas bacias para os diversos usos como abastecimento humano, industrial, geração de energia e irrigação. </t>
  </si>
  <si>
    <t>Dissertação "MODELAGEM DO ACOMPANHAMENTO E CONTROLE DE CHEIAS EM BACIAS HIDROGRÁFICAS DE GRANDE VARIAÇÃO DE ALTITUDE. ESTUDO DE CASO: BACIA DO RIO MUNDAÚ"</t>
  </si>
  <si>
    <t>O trabalho em questão trata do estudo da propagação e do controle de cheias em bacias hidrográficas com grande variação de altitude, tendo como estudo de caso a bacia do rio Mundaú, até a fronteira do Estado de Pernambuco.</t>
  </si>
  <si>
    <t>Previsão e Controle de Inundações em Meio Urbano com Suporte de Informações Espaciais de Alta Resolução.</t>
  </si>
  <si>
    <t>A pesquisa tem como objetivo geral aprimorar a previsão e o controle de inundações com suporte de informações espaciais de alta resolução para o planejamento territorial, com foco na proteção das cidades.</t>
  </si>
  <si>
    <t>ESCARIAO, R. D., MONTENEGRO, S. M. G. L., AZEVEDO, J. R. G., RIBEIRO NETO, A. Revista Brasileira de Recursos Hídricos. , v.17, p.81 - 91, 2012.</t>
  </si>
  <si>
    <t>Influência do Modelo na Resposta Hidrológica a Cenários de Mudanças Climáticas.</t>
  </si>
  <si>
    <t>Hydrological Simulation in Amazonia: The Madeira River</t>
  </si>
  <si>
    <t xml:space="preserve"> In: Water and Climate modeling in large basins.1 ed.Porto Alegre : Brazilian Water Resources Association, 2011, p. 127-152.</t>
  </si>
  <si>
    <t>RIBEIRO NETO, A., MONTENEGRO, S. M. G. L., SILVA, L. P. E., CIRILO, J. A. Impacto das Mudanças Climáticas no Escoamento Superficial Usando Modelo Climático Regional: Estado de Pernambuco – Nordeste do Brasil.</t>
  </si>
  <si>
    <t xml:space="preserve"> In: XIV World Water Congress, 2011, Porto de Galinhas.  Proceedings of XIV World Water Congress. , 2011.</t>
  </si>
  <si>
    <t>Innovative Science and Influential Policy Dialogues for Water Security in the Arid Americas</t>
  </si>
  <si>
    <t>Projeto financiado no âmbito do Colaborative Research Network 3 do Inter-American Institute for Global Change Research.</t>
  </si>
  <si>
    <t>Apoio ao Agricultor</t>
  </si>
  <si>
    <t>Serviços de Extensão Rural e Assistência técnica para os municípios de SC. Orientações sobre produção agropecuária, pós-colheita e orientações sobre comercialização, administração rural, organização dos produtores, crédito orientado, educação ambiental e educação sanitária.</t>
  </si>
  <si>
    <t>http://www.epagri.sc.gov.br/index.php?option=com_content&amp;view=article&amp;id=177:apoio-ao-agricultor&amp;catid=19:cursos-treinamentos&amp;Itemid=26</t>
  </si>
  <si>
    <t>Projeto CLIMASUL - Estudo de Mudanças Climáticas na Região Sul do Brasil</t>
  </si>
  <si>
    <t>Co-Executora do projeto. Com o apoio do INPE, a EPAGRI gera cenários climáticos de chuva e temperatura para os próximos 100 anos. Também realiza cenários agrícolas, abrangendo mudanças de tipos de cultura e épocas de plantio e colheita, e simulações hidrológicas. O projeto tem por objetivo a formação de uma rede cooperativa em pesquisa na área de agrometeorologia e recursos hídricos, visando incrementar o monitoramento hidrometeorológico com foco na evaporação e evapotranspiração, elaborar cenários de mudanças climáticas para a região sul do Brasil e estudar os impactos das mudanças climáticas no regime hidrológico através de modelos de simulação numérica.</t>
  </si>
  <si>
    <t>http://www.furb.br/climasul/index.htm</t>
  </si>
  <si>
    <t>Sistema de Monitoramento Hidrológico e Modelagem Ambiental da Bacia Hidrográfica do rio Camboriú - SC</t>
  </si>
  <si>
    <t>Tem por objetivo disponibilizar uma ferramenta de gestão ambiental baseada na técnica da modelagem hidrológica, no uso de indicadores de qualidade físico-química da água, do solo e do ambiente e no monitoramento quali-quantitativo da água na Bacia hidrográfica do rio Camboriú. Como resultado, espera-se simular, através de cenários de uso e ocupação das terras, o efeito do uso do solo na qualidade e quantidade de água e elencar medidas para garantir a sustentabilidade da agricultura sem detrimento da disponibilidade e qualidade de água usada para o abastecimento humano.</t>
  </si>
  <si>
    <t>http://ciram.epagri.sc.gov.br/index.php?option=com_content&amp;view=article&amp;id=53&amp;Itemid=196&amp;Proj=638875</t>
  </si>
  <si>
    <t>Implantação de Sistema de Monitoramento e Alerta Hidroagrometeorológico para os municípios da SDR de Ituporanga</t>
  </si>
  <si>
    <t>Tem por objetivo implantar uma rede de estações hidro-meteorológicas na região de abrangência da SDR de Ituporanga e consolidar os processos de aquisição e de difusão de dados hidroagrometeorológicos.</t>
  </si>
  <si>
    <t>http://ciram.epagri.sc.gov.br/index.php?option=com_content&amp;view=article&amp;id=53&amp;Itemid=196&amp;Proj=632547</t>
  </si>
  <si>
    <t>Agroalerta</t>
  </si>
  <si>
    <t>Sistema de monitoramento e difusão de avisos e alertas agrometeorológicos que promove a agricultura familiar em Santa Catarina.</t>
  </si>
  <si>
    <t>http://ciram.epagri.sc.gov.br/index.php?option=com_content&amp;view=article&amp;id=146&amp;Itemid=386</t>
  </si>
  <si>
    <t>Avaliação do potencial de balanço de carbono do Projeto SC Rural Ex-Act - Carbono SC Rural</t>
  </si>
  <si>
    <t>Tem como objetivo estimar o balanço de carbono potencial resultante das ações do Pro-grama SC Rural em três fases de sua execução: ex-ante, intermediária e final.</t>
  </si>
  <si>
    <t>http://ciram.epagri.sc.gov.br/index.php?option=com_content&amp;view=article&amp;id=53&amp;Itemid=196&amp;Proj=636051</t>
  </si>
  <si>
    <t>Programa Mudanças Climáticas</t>
  </si>
  <si>
    <t>http://www.ipam.org.br/programas/item/Mudancas-Climaticas-/4</t>
  </si>
  <si>
    <t>Projeto "Clima e negociações internacionais"</t>
  </si>
  <si>
    <t>Promove atividades relacionadas às negociações internacionais no âmbito da Convenção-Quadro das Nações Unidas Sobre Mudança do Clima, com o objetivo de monitorar e influenciar as negociações sobre clima e florestas, além de divulgar estudos sobre os impactos da mudança do clima, a evolução dos acordos e suas consequências internacionais, nacionais e locais.</t>
  </si>
  <si>
    <t>http://www.ipam.org.br/programas/projeto/Clima-e-Negociacoes-Internacionais/31</t>
  </si>
  <si>
    <t>Povos indígenas e comunidades tradicionais</t>
  </si>
  <si>
    <t>Eixo estratégico voltado para a promoção de diálogos interculturais que fortaleçam a participação de povos indígenas e comunidades tradicionais no contexto político nacional e internacional de tomada de decisão sobre questões relacionadas à mudança do clima e a garantia de direitos adquiridos. Nesse sentido, o IPAM oferece apoio técnico e informação qualificada, fomentando os esforços dessas populações por autonomia política e respeito às terras, direitos e culturas.</t>
  </si>
  <si>
    <t>http://www.ipam.org.br/programas/projeto/Povos-indigenas-e-comunidades-tradicionais/45</t>
  </si>
  <si>
    <t>Assentamentos sustentáveis na amazônia: o desafio da transição da produção familiar de fronteira para uma economia de baixo carbono.</t>
  </si>
  <si>
    <t>O projeto visa promover, em uma parceria do instituto de Pesquisa ambiental da amazônia (iPaM), com a Fundação Viver, Produzir e Preservar (FVPP) e o instituto de Colonização e reforma agrária (iNCra), uma transformação da base produtiva dos assentamentos de reforma agrária da amazônia. o objetivo é que esses passem de sistemas de altas emissões, que atu-almente caracterizam a lógica da expansão da fronteira agrícola, para uma economia de baixo carbono, que mantenha o estoque de carbono da cobertura florestal dentro dos assentamentos, aumente a rentabilidade das áreas já abertas e promova a melhoria na qualidade socioambiental da região.</t>
  </si>
  <si>
    <t>http://ipam.org.br/programas/projeto/Assentamentos-Sustentaveis-na-Amazonia-O-Desafio-da-Transicao-da-producao-Familiar-de-Fronteira-para-uma-Economia-de-Baixo-Carbono-/59</t>
  </si>
  <si>
    <t>Recuperação produtiva de pequenas propriedades na BR-230.</t>
  </si>
  <si>
    <t>O Projeto Recuperação Produtiva de Pequenas Propriedades na BR-230 tem como principal linha de atuação a fixação de carbono e emissão evitada, via implantação de sistemas agroflorestais centrados na cultura do cacau, capazes ao mesmo tempo de fixar carbono, aumentar a renda das unidades familiares e adequá-las às praticas de preservação legalmente exigidas.</t>
  </si>
  <si>
    <t>http://ipam.org.br/programas/projeto/Recuperacao-Produtiva-de-Pequenas-Propriedades-na-BR-230/60</t>
  </si>
  <si>
    <t xml:space="preserve">Programa Cenários para Amazonia </t>
  </si>
  <si>
    <t>Envolve instituições de pesquisa e movimentos sociais na busca por uma visão integrada sobre o impacto de políticas de desenvolvimento e conservação na região. A projeção de cenários auxilia a visualização de futuros possíveis para a região e suas consequências ambientais, sociais e econômicas, tornando-se uma importante ferramenta de influência política. Impactos das mudanças climáticas e negociações internacionais, mudanças no uso da terra, gestão de recursos naturais e obras de infraestrutura são alguns dos fatores usados na construção dos cenários. A pesquisa ecológica por meio do levantamento de dados no campo e a participação dos atores sociais locais são fundamentais para a validação das projeções futuras e o apoio efetivo à tomada de decisões no presente.</t>
  </si>
  <si>
    <t>http://ipam.org.br/programas/item/Cenarios-para-a-Amazonia-/1</t>
  </si>
  <si>
    <t>Apoio aos Povos da Floresta no Desenvolvimento de suas Propostas para o Fundo Amazônia</t>
  </si>
  <si>
    <t>O IPAM, em 2010, apoiou o Conselho Nacional das Populações Extrativistas (CNS) a desenvolver um projeto para submissão ao Fundo Amazônia – BNDES. O projeto consiste em fortalecer o CNS enquanto instituição e agregar valor às cadeias produtivas de produtos do extrativismo. Se aprovado, o projeto será implantado em 31 unidades, entre Reservas Extrativistas, Reservas de Desenvolvimento Sustentável e Projetos de Assentamento Agroextrativistas, distribuídos nos nove estados da Amazônia Legal.</t>
  </si>
  <si>
    <t>http://ipam.org.br/programas/projeto/Apoio-aos-Povos-da-Floresta-no-Desenvolvimento-de-suas-Propostas-para-o-Fundo-Amazonia/58</t>
  </si>
  <si>
    <t>Rede Clima - Cidades</t>
  </si>
  <si>
    <t>Entender como os aspectos sociais, econômicos, institucionais e políticos interagem com as mudanças no ambiente, privilegiando as cidades como unidade de análise.</t>
  </si>
  <si>
    <t>Vulnerabilidade e Território no Litoral Norte de São Paulo: Indicadores, Perfis de Ativos e Trajetórias</t>
  </si>
  <si>
    <t xml:space="preserve">Esta dissertação apresenta uma abordagem conceitual e metodológica que parte de uma perspectiva da vulnerabilidade social que se baseia na caracterização do Perfil de Ativos das famílias, e a estende para uma explícita incorporação da dimensão territorial. </t>
  </si>
  <si>
    <t>http://mtc-m19.sid.inpe.br/col/sid.inpe.br/mtc-m19/2012/07.23.17.40/doc/publicacao.pdf</t>
  </si>
  <si>
    <t>Vulnerabilidade socioambiental nos municípios do litoral paulista no contexto das mudanças climáticas</t>
  </si>
  <si>
    <t>Os resultados do presente trabalho mostram um panorama das características socioeconômicas e ambientais no litoral paulista, tendo em vista uma caracterização inicial das áreas em situação de vulnerabilidade socioambiental. Esta caracterização permitiu identificar áreas de Muito Alta, Alta, Moderada e Baixa vulnerabilidade socioambiental, obtidas através da sobreposição espacial entre o Índice de Vulnerabilidade Social (IPVS) e áreas expostas ao risco de deslizamento (declividades superiores a 30°), que é o principal risco ambiental existente no litoral paulista e que deve aumentar significativamente com o aumento da frequencia e intensidade de eventos extremos associados às mudanças climáticas.</t>
  </si>
  <si>
    <t>http://www.abep.nepo.unicamp.br/encontro2010/docs_pdf/tema_3/abep2010_2503.pdf</t>
  </si>
  <si>
    <t>Bringing a population-environment perspective to hazards research</t>
  </si>
  <si>
    <t>This article seeks to develop a social and spatial perspective on vulnerability, incorporating social assets theory to population-environment studies.</t>
  </si>
  <si>
    <t>http://link.springer.com/content/pdf/10.1007%2Fs11111-012-0166-4.pdf</t>
  </si>
  <si>
    <t>Dinâmica demográfica, economia e ambiente na zona costeira de São Paulo</t>
  </si>
  <si>
    <t>Estudo que descreve a dinâmica demografia, dinâmica econômica, rede urbana e vulnerabilidades da Zona costeira do litoral paulista</t>
  </si>
  <si>
    <t>http://www.nepo.unicamp.br/textos/publicacoes/textos_nepo/textos_nepo_63.pdf</t>
  </si>
  <si>
    <t>Climate change and population migration in Brazil’s Northeast: scenarios for 2025–2050</t>
  </si>
  <si>
    <t xml:space="preserve">This research contributes to an understanding of the relationship between climate change, economic impacts and migration. We model the long-term
relationship (up to 45 years of projection) between demographic dynamics—particularly migration—driven by changes in the performance of the economy due to climate changes in the Northeast region of Brazil. </t>
  </si>
  <si>
    <t>http://iussp2009.princeton.edu/papers/93286</t>
  </si>
  <si>
    <t>Megacidades, vulnerabilidade e adaptação às mudanças climáticas: mapeamento da região metropolitana de São Paulo e Rio de Janeiro</t>
  </si>
  <si>
    <t>O objetivo deste estudo é o de identificar as vulnerabilidades às mudanças climáticas na Região Metropolitana de São Paulo e Rio de Janeiro. Parte do estudo inclui a identificação de potenciais benefícios advindos com a tomada de decisões antecipando-se aos impactos provocados por tais mudanças climáticas. Espera-se que esse estudo influenciará as políticas públicas e as tomadas de decisão através do Plano Nacional de Mudanças Climáticas e de Planos Estaduais de Mudanças Climáticas.</t>
  </si>
  <si>
    <t>http://www.nepo.unicamp.br/pesquisa/projetos/linha7/a_projeto9.html</t>
  </si>
  <si>
    <t>Aquecimento Global e a nova geografia da produção Agrícola no Brasil</t>
  </si>
  <si>
    <t>Descreve os efeitos da variação climática advindos do aquecimento global sobre as culturas agrícolas.</t>
  </si>
  <si>
    <t>http://www.cpa.unicamp.br/aquecimento_agricola.html</t>
  </si>
  <si>
    <t>Agritempo/NOAA</t>
  </si>
  <si>
    <t>- Monitoramento Agrometeorológico
- Mapas de mudanças climáticas</t>
  </si>
  <si>
    <t>http://www.agritempo.gov.br/
http://www.agritempo.gov.br/mapas_mudancasclimaticas.php</t>
  </si>
  <si>
    <t>Previsão do Tempo</t>
  </si>
  <si>
    <t>Previsão de tempo para o estado de São Paulo</t>
  </si>
  <si>
    <t>http://www.cpa.unicamp.br/prev.html</t>
  </si>
  <si>
    <t>AlcScens</t>
  </si>
  <si>
    <t>Geração de cenários de produção de álcool como apoio para a formulação de políticas públicas aplicadas à adaptação do setor sucroalcooleiro nacional às mudanças climáticas</t>
  </si>
  <si>
    <t>http://www.cpa.unicamp.br/alcscens/project.php?pag=3&amp;por</t>
  </si>
  <si>
    <t>Mapas Agroclimatológicos (dados públicos)</t>
  </si>
  <si>
    <t>Monitoramento de: 
- estiagem
- estiagem agrícola
- água disponível no solo
- rep por chuva para a capacidade max
- precipitação
- evapotranspiração
- temperatura</t>
  </si>
  <si>
    <t>http://www.agritempo.gov.br/publish/mapas/diarios/mapa_SP_CLI.html</t>
  </si>
  <si>
    <t>Climatic risk zoning in the state of Sao Paulo (Brazil)</t>
  </si>
  <si>
    <t>Metodologia para definir períodos de semeadura para o arroz, feijão, milho, soja e trigo no estado de São Paulo para diminuir os riscos climáticos.</t>
  </si>
  <si>
    <t>http://www.agritempo.gov.br/MudancasClimaticas/artigos/CLIMATE_RISC_ZONING_JURA_WMO.pdf</t>
  </si>
  <si>
    <t>Impacto das mudanças climáticas no zoneamento de riscos climáticos para a cultura do milho no Brasil</t>
  </si>
  <si>
    <t>- Cenários para o cultivo de milho nos próximos 100 anos</t>
  </si>
  <si>
    <t>http://www.cpa.unicamp.br/prod_cc/trabalhos-em-anais-de-eventos/m-c167_expandido.pdf/view.html</t>
  </si>
  <si>
    <t>Impacto das mudanças climáticas no zoneamento de riscos climáticos para a cultura da soja no Brasil</t>
  </si>
  <si>
    <t>- Cenários para o cultivo de soja nos próximos 100 anos</t>
  </si>
  <si>
    <t>http://www.cpa.unicamp.br/prod_cc/trabalhos-em-anais-de-eventos/m-c168_expandido.pdf/view.html</t>
  </si>
  <si>
    <t>Impact assessment study of climate change on agricultural zoning</t>
  </si>
  <si>
    <t>Avaliação dos impactos das mudanças do clima sobre as áreas de agricultura no estado de SP</t>
  </si>
  <si>
    <t>http://www.agritempo.gov.br/MudancasClimaticas/artigos/TRAB_JURA_WMO.pdf</t>
  </si>
  <si>
    <t>Impacto das mudanças climáticas no zoneamento agroclimatológico do café no Brasil</t>
  </si>
  <si>
    <t>Impactos do aumento da temperatura e precipitação pluvial na cafeicultura brasileira.</t>
  </si>
  <si>
    <t>http://www.agritempo.gov.br/MudancasClimaticas/artigos/trab_pab.pdf</t>
  </si>
  <si>
    <t>Variabilidade Climática</t>
  </si>
  <si>
    <t>O trabalho descreve os efeitos da variação climática advindos do aquecimento global sobre as culturas agrícolas.</t>
  </si>
  <si>
    <t>http://www.agritempo.gov.br/MudancasClimaticas/artigos/MUDAcCLIMA_CPMA_SIMP_AGUA.pdf</t>
  </si>
  <si>
    <t>Relatório de Atividades 2010-2011</t>
  </si>
  <si>
    <t xml:space="preserve">O 2º Relatório de Atividades do Instituto Nacional de Ciência e Tecnologia para Mudanças Climáticas (INCT para MC) apresenta os destaques cientíﬁcos de seus 26 subprojetos de pesquisa, no período de setembro de 2010 a agosto de 2011. Traz ainda uma descrição resumida dos objetivos, da organização, da infraestrutura e do processo de formação 
de recursos humanos desta que constitui a maior e mais abrangente rede interdisciplinar de instituições de pesquisa em meio ambiente no Brasil. </t>
  </si>
  <si>
    <t>http://www.ccst.inpe.br/wp-content/themes/ccst-2.0/pdf/Relatorio_INCT-MC_Ano-3_2012_Versao-Web.pdf</t>
  </si>
  <si>
    <t>Relatório de Atividades da Rede CLIMA 2011-2012</t>
  </si>
  <si>
    <t>O documento apresenta os destaques científicos de julho de 2011 a agosto de 2012, além de registrar o esforço conjunto em formação e qualificação de pessoal. Dentre os destaques da Rede durante o período consta a submissão dos resultados e artigo científico de validação do Modelo Brasileiro do Sistema Terrestre (BESM) ao Projeto CMIP5, tornando o Brasil uma nação contribuinte para os cenários globais de mudanças climáticas para o IPCC. Também foram criadas três novas sub-redes – Desastres Naturais, Oceanos e Serviços Ambientais dos Ecossistemas, além das dez da proposta inicial.</t>
  </si>
  <si>
    <t>http://www.ccst.inpe.br/wp-content/themes/ccst-2.0/pdf/Rede_Clima_2011_2012.pdf</t>
  </si>
  <si>
    <t>Vulnerabilidades das Megacidades Brasileiras às Mudanças Climáticas: Região Metropolitana de SP</t>
  </si>
  <si>
    <t>Cenários de risco são apresentados neste relatório e se referem a análises que mostram os impactos e vulnerabilidades atuais e futuras, com projeções para 2030, através da aplicação de um modelo de projeção da mancha urbana associado ao modelo HAND (Height Above the Nearest Drainage). Esse estudo permitiu identificar quais seriam as possíveis áreas ocupadas no futuro e seu risco potencial, caso o padrão de uso e ocupação do solo atual se perpetue sem nenhuma alteração e controle.</t>
  </si>
  <si>
    <t>http://megacidades.ccst.inpe.br/arquivos/megacidades_web.pdf</t>
  </si>
  <si>
    <t>Relatório de Atividades INCT-MC 2009-2013</t>
  </si>
  <si>
    <t>Relatório produzido por solicitação do CNPq, para Reunião de Avaliação dos INCTs realizada de 2 a 4 de julho de 2013 em Brasília. Traz informações completas e atualizadas dos últimos 4 anos de atuação do INCT para MC.</t>
  </si>
  <si>
    <t>Projeto de Cooperação Técnica, INMET-PCT BRA/IICA/06/004.</t>
  </si>
  <si>
    <t>Implantar no ambiente computacional do INMET o modelo climático regional RegCM; calibrá-lo para diferentes regiões do território nacional por meio de ajustes de parâmetros e comparação com dados históricos observados, bem como dados obtidos da reanálise de modelos de previsão; formatar saídas obtidas de rodadas do modelo ECHAM 5  correspondentes a diferentes cenários de emissão futura de CO2 no período 2010-2080 (A1, A1B, B2) e utilizar o modelo RegCM para “downscaling” dinâmico dessas saída em diferentes regiões do território nacional; verificar, nesses cenários, os impactos das mudanças climáticas em parâmetros meteorológicos de interesse.</t>
  </si>
  <si>
    <t>Projeto Água-DF</t>
  </si>
  <si>
    <t>Tem como objetivo investigar o desenvolvimento da capital brasileira, Brasília, sob a influencia do clima, demografia, recursos hídricos e mudanças no uso da terra, e buscar soluções para a Gestão Integrada dos Recursos Hídricos. Um elemento importante do projeto é estudar a dinamica climática da área central do Brasil, as tendencias observadas no que tange a precipitação, e investigar a disponibilidade de chuvas no futuro por meio da análise de cenários de mudanças climáticas.</t>
  </si>
  <si>
    <t xml:space="preserve">BORGES, P. A. ; FRANKE, J.; SILVA, F. D. S. ; WEISS, H. ; BERNHOFER, C. Differences between two climatological periods (2001–2010 vs. 1971–2000) and trend analysis of temperature and precipitation in Central Brazil. Theoretical and Applied Climatology , 2013. </t>
  </si>
  <si>
    <t>Dynamical Outlines of the Rainfall Variability and the ITCZ Role over the West Sahel.</t>
  </si>
  <si>
    <t>Neste artigo se analisa as características dinâmicas sobre a precipitação de séries temporais e da associação dos períodos cíclicos com teleconexões sob a hipótese  de que tenha ocorrido qualquer alteração. Os resultados fornecem uma base confiável para desenvolver uma metodologia para previsão sazonal de longo prazo.</t>
  </si>
  <si>
    <t>http://dx.doi.org/10.4236/acs.2012.23030</t>
  </si>
  <si>
    <t>Normais Climatológicas do Brasil 1961-1990</t>
  </si>
  <si>
    <t>Este projeto teve como objetivo apresentar um produto atualizado, disponibilizado a diversos órgãos da sociedade como cientistas, empresários, dirigentes públicos, agricultores, comerciantes ou mesmo o cidadão comum. O INMET publicou em 1992 as Normais Climatológicas (1961–1990) reunindo 209 estações meteorológicas que é utilizado atualmente. Neste trabalho, houve a revisão e inserção das informações a partir da publicação de 1992 e  do Sistema de Informações Meteorológicas (SIM) do INMET  totalizando 414 estações para desta forma, melhorar na qualidade dos dados e conseqüentemente, definindo um novo produto a ser utilizado como referência. As recomendações da OMM foram observadas sempre que possível, mas não ao ponto de se eliminar dados aparentemente de boa qualidade, particularmente no caso de variáveis ou regiões geográficas com baixa densidade de informações. O produto final encontra-se disponível na página do Instituto Nacional de Meteorologia (INMET) com a nova versão do aplicativo das Normais Climatológicas do Brasil 1961-1990, contendo mapas e planilhas em Excel correspondentes a todos os parâmetros e períodos correspondentes (mensal e anual), bem como textos explicativos que poderá auxiliar com informações necessárias para a pesquisa desejada. Caso não haja informações da cidade em interesse, há possibilidade de analisar cidades próximas que poderão ser utilizadas como referências.</t>
  </si>
  <si>
    <t>1. Normais Climatológicas do Brasil 1961-1990. Organizadores: Andrea Malheiros Ramos, Luiz A. Rodrigues dos Santos, Lauro T.  Guimarães Fortes. Edição Revista e Ampliada. ISBN 978-85-62817-01-4, 445pp. INMET – Brasília, DF, 2009.                     
2. A M Ramos et al..  A Revision of the Brazilian 1961-1990 Climatological Normals, Eos Trans. AGU, 91(26), Meet. Am. Suppl., Abstract 853596A13C-10, 2010.                                       3. Andrea M. Ramos et al.. Revisão das Normais Climatológicas do Brasil para o período 1961-1990: Fundamentos e Aplicações. XVI Congresso Brasileiro de Meteorologia. Belém, Pará, Brasil, 2010.
4. Andrea M. Ramos et.. Revisão das Normais Climatológicas do Brasil para o período 1961-1990: Procedimentos de Cálculo e produto Final. XVI Congresso Brasileiro de Meteorologia. Belém, Pará, Brasil, 2010.</t>
  </si>
  <si>
    <t>Anomalias anuais da precipitação, temperatura media, máxima e mínima</t>
  </si>
  <si>
    <t>Este projeto tem como objetivo gerar uma análise das anomalias anuais  da precipitação, temperaturas média, máxima e mínima com base em dados diários das estações meteorologicas mais representativas do país, tendo como base de refrência para o cálculo, a Normal Climatólogica 1971-2000, período utilizado para os demais países da América do Sul. Além disso, é feito uma análise dos eventos climáticos extremos mais relevantes que aconteceram durante o ano de referência para desta forma, contribuir para o Boletim da American Meteorological Society: State of the Climate Report e serem incorporadas no relatório do clima da WMO.</t>
  </si>
  <si>
    <t>1. Andrea M. Ramos, Fabio C. Conde. Condições Meteorológicas Observadas para a Precipitação em 2011 no Brasil. XVII Congresso Brasileiro de Meteorologia, Gramado, Rio Grande do Sul, Brasil, 2012.                
2. Andrea M. Ramos. Fábio C. Conde . Analise das Temperaturas e precipitação em 2012 na região Norte do Brasil. XVIII Congresso Brasileiro de Agrometeorologia e VII Reunião Latino-Americana de Agrometeorologia, 201</t>
  </si>
  <si>
    <t>Análise da precipitação na cidade de São Paulo no período 1961-2009</t>
  </si>
  <si>
    <t>O objetivo do estudo foi verificar possíveis mudanças no comportamento da precipitação pluviométrica na Cidade de São Paulo através de índices climáticos de extremos propostos pelo ETCCDI (Expert Team on Climate Change Detectionand Indices) e aplicados a uma série de dados diárioS da estação meteorológica 83781 durante o período 1961-2009 utilizando a ferramenta RClindex.</t>
  </si>
  <si>
    <t>SALVADOR, Mozar de Araújo; SANTOS, L. S. F. C.. ANÁLISE DA PRECIPITAÇÃO NA CIDADE DE SÃO PAULO NO PERÍODO 1961-2009. Rev. Brasileira de Climatologia, v. 6, 2010.</t>
  </si>
  <si>
    <t>Análise da Precipitação Pluviométrica em São Mateus-ES no Período 1971-2008</t>
  </si>
  <si>
    <t>Este trabalho apresenta uma análise da precipitação na cidade de São Mateus-ES,  objetivando analisar as variações dos padrões de chuva através de 4 índices climáticos (PCPTOT, R1mm, R30mm e R1day) extraídos de uma série de dados diários através do software RClindex</t>
  </si>
  <si>
    <t>SALVADOR, Mozar de Araújo; LUCAS, E. W. M. . Análise da Precipitação Pluviométrica em São Mateus-ES no Período 1971-2008. In: XVI Congresso Brasileiro de Agrometeorologia, 2009, Belo horizonte-MG. Anais do XVI Congresso Brasileiro de Agrometeorologia, 2009</t>
  </si>
  <si>
    <t>Análise do período seco na região Centro-Oeste do Brasil em 2007</t>
  </si>
  <si>
    <t>Este trabalho apresenta uma análise da precipitação durante o meses  da estação seca em 2007 através de dados da estação meteorológica de Brasília e as condições  atmosféricas em escala sinótica.</t>
  </si>
  <si>
    <t>SALVADOR, Mozar de Araújo; FERREIRA, D. B.; SILVA, F. D. S. ; SANTOS, L. A. R.. ANÁLISE DO PERÍODO SECO NA REGIÃO CENTRO-OESTE DO BRASIL EM 2007. In: XV CONGRESSO BRASILEIRO DE METEOROLOGIA, 2008, SÃO PAULO. XV CONGRESSO BRASILEIRO DE METEOROLOGIA, 2008.</t>
  </si>
  <si>
    <t>Estudo das mudanças climáticas e seus impactos em Pernambuco</t>
  </si>
  <si>
    <t>Formar uma rede de pesquisa nas áreas de meteorologia, hidrologia e oceanografia para monitorar, avaliar e prever os impactos das mudanças climáticas globais na variabilidade climática regional, nos recursos hídricos e nas zonas costeiras da Região Nordeste do Brasil. A proposta constou de dois módulos basilares, de diagnóstico e de cenários futuros. Foram montadas redes observacionais automáticas para as medições de fluxos de calor, vapor d água e CO2 à superfície em ambientes de Caatinga preservada e degradada. Em  relação aos cenários de mudanças climáticas, foram realizadas integrações de modelo atmosférico regional forçado pelos resultados de modelos globais de mudanças climáticas do IPCC para cenários de aumento de CO2 global e cenários de cobertura vegetal regional.</t>
  </si>
  <si>
    <t>ASSIS, J. M. O; LACERDA, F. F ; SILVA, L. L. ; DIAS, H ; COUTINHO, R. D. S. ; SILVA, V. N. L. . Mudanças Climáticas e Eventos Extremos de Tempo e seus Impactos nas Áreas Urbanas. In: IV SIC Simpósio Internacional de Climatologia, 2011, João Pessoa. IV SIC Simpósio Internacional de Climatologia, 2011.                                              MARENGO, J. A.; ALVES, L. M. ; BEZERRA, E. A.; LACERDA, F. F. . Variabilidade e Mudanças Climáticas No Semiárido Brasileiro. In: Salomão de Souza Medeiros; Hans Raj Gheyj; Carlos de Oliveira Galvão; Vital Pedro da Silva Paz. (Org.). 1ed.Campina Grande: Instituto Nacional do Semiárido, v. 1, p. 383-416. 2011.</t>
  </si>
  <si>
    <t>Avaliação da Qualidade de Usos de Água - AQUA    Editora Garamond, 2013</t>
  </si>
  <si>
    <t>Construção conceitual e metodológica que, levando em conta a quantidade, qualidade e regularidade de fluxos de água na fonte, que são mobilizados pelo sistema usuáro, e que o sistema devolve ao meio, distingue o desempenho ambiental no uso de água. O resultado é um índice. Aplica-se no âmbito de microbacias hidrográficas e de plantas industriais. Um instrumento de política pública.</t>
  </si>
  <si>
    <t>A Europe-South America Network for Climate Change Assessment and Impact Studies in La Plata Basin - CLARIS LPB</t>
  </si>
  <si>
    <t>Increasing the prediction capacity of climate change impacts for stakeholders has become a major challenge in La Plata Basin, region which gathers parts of five countries (Argentina, Bolivia, Brazil, Paraguay and Uruguay), and which economic wealth strongly depends on agricultura and hydropower produciton. Predicting climate change impacts requires predicting the evolution of complex systems, which results from feedbacks between the regional climate, the land use (including societal issues such as rural development), the water resources ans society (therefore individuals). Designing adaptation strategies requires integrating all these interactions and uncertainties through socio-economic indicators quantifiable for decision-making. Predicting the climate change impacts and designing adaptation strategies for land use, agriculture, rural development, hydropower production, river transportation,water resources and wetlands ecological systems is a challenge for the region future and is the final objective of the CLARIS-LPB Project</t>
  </si>
  <si>
    <t>Sustainability impact assessment: tools for environmental, social and economic effects of multifunctional land use in european regions - EXTENSION (SENSOR TTC)</t>
  </si>
  <si>
    <t>Decision makers face significant difficulties in anticipating the complex interlinkages of driving forces of land use as well as the possible future impacts of land use policies on sustainable development options. The design of policies aiming at supporting sustainable land use requires robust tools for the ex-ante assessment of different scenarios impacts on the environmental and socio-economic sustainability. The integrated project SENSOR develops ex-ante Sustainability Impact Assessment Tools (SIAT) to support decision making on policies related to multifunctional land use in european regions. SENSOR TTC aims at international cooperation to adapt the European approach on ex-ante sustainability impact assessment of land use changes to extra European conditions in targeted third countries (TTC). With China, Brazil, Argentina and Urugauy, SENSOR TTC focuses on those countries whose land sectors are highly dynamic and of particular importance for the world´s sustainable development.</t>
  </si>
  <si>
    <t>Ambiente.     Editora Garamond, 2007</t>
  </si>
  <si>
    <t>Contém fundamentação e sistematização Indicador da Regularização da Hidrologia de Superficie - IRHIS.  Avalia a qualidade da destinação de uso e manejo da superfície do solo no âmbito de microbacia hidrográfica. Uma medida do desempenho ambiental em promover disponibilidade de água.</t>
  </si>
  <si>
    <t>Qualidade do viver e do fazer.      Editora Garamond, 2013</t>
  </si>
  <si>
    <t xml:space="preserve">Contém fundamentação e sistematização de método que possibilita cotejar a qualidade de estados de condições promovidas com o grau de satisfação de quem vive as condições. </t>
  </si>
  <si>
    <t>Mudança Climática: clima de mudança.       NUMAVAM, 2012</t>
  </si>
  <si>
    <t>Texto de divulgação do  tema mudança climática e suas implicações em sistemas de atividades humanas.</t>
  </si>
  <si>
    <t>Dialética da qualidade do uso e manejo das terras.     Editora da UFSC, 1998.</t>
  </si>
  <si>
    <t xml:space="preserve">Fundamentação e sistematização de método de avaliação da qualidade do uso e manejo de terras - IQMR. Avalia e distingue responsabilidade socioambiental no uso de terras. </t>
  </si>
  <si>
    <t>Erosão: o problema mais que o processo.   Editora da UFSC, 1999.</t>
  </si>
  <si>
    <t xml:space="preserve">Fundamentação e sistematização de relação que possibilitam distinguir a efetividade no controle da energia erosiva hídrica no âmbito de microbacia hidrográfica. Um indicador de desempenho ambiental no uso e manejo do solo. </t>
  </si>
  <si>
    <t>Artigo "Impactos na saúde humana de partíulas emitidas por queimadas na Amazônia brasileira" Antonio Miguel Monteiro</t>
  </si>
  <si>
    <t>Analisar o impacto das partículas emitidas por queimadas na Amazônia brasileira na saúde</t>
  </si>
  <si>
    <t>http://www.scielo.br/pdf/rsp/v44n1/13.pdf</t>
  </si>
  <si>
    <t>Estudos dos impactos das mudanças globais na resposta hidrológica de bacias brasileiras - Javier Tomazella</t>
  </si>
  <si>
    <t>Estes estudos contemplam a análise da variabilidade da resposta hidrológica em períodos de extremos climáticos e de seus impactos nos sistemas ambiental e socioeconômico. São também realizadas projeções futuras da resposta hidrológica sob a ação das mudanças globais, envolvendo análise de vulnerabilidade do sistema à ocorrência de desastres naturais.</t>
  </si>
  <si>
    <t>http://www.ccst.inpe.br/destaques2/estudos-dos-impactos-das-mudancas-globais-na-resposta-hidrologica-de-bacias-brasileiras/</t>
  </si>
  <si>
    <t>Projeto Observatorium - Observartório Nacional de Clima e Saúde - Antonio Miguel Monteiro</t>
  </si>
  <si>
    <t>Projeto , em parceria com a Fiocruz e a ENSP (Escola Nacional de Saúde Pública Sérgio Arouca), que reúne e conjuga informações de diversas naturezas com o objetivo de facilitar a análise da relação entre clima e saúde. Desenvolve trabalhos nos seguintes temas: água, ar, vetores, eventos extremos. Desenvolve também indicadores e mapas.</t>
  </si>
  <si>
    <t>http://www.climasaude.icict.fiocruz.br/index.php</t>
  </si>
  <si>
    <t>Relatórios de Vulnerabilidade das Megacidades brasileiras às mudanças climáticas - Marengo</t>
  </si>
  <si>
    <t xml:space="preserve">Estudo interdisciplinar para identificar as vulnerabilidades das duas principais megacidades brasileiras (SP e RJ). Na primeira parte do trabalho são apresentados os principais cenários climáticos na escala global. Na sequência, são apresentadas as principais áreas vulneráveis, além de discussões sobre as medidas gerais e setoriais que precisam ser tomadas para enfrentar as mudanças climáticas. </t>
  </si>
  <si>
    <t>http://megacidades.ccst.inpe.br/</t>
  </si>
  <si>
    <t>Cenários climáticos futuros para estudo de vulnerabilidade, impactos e propostas de estratégias de adaptação - Marengo</t>
  </si>
  <si>
    <t>Serão gerados produtos climáticos com projeções futuras de clima de alta resolução espacial e passíveis de uso em estudos dos impactos da mudança de clima em diversos setores sócio-econômicos (agrícola, energético, saúde, recursos hídricos, biodiversidade etc), indicando a vulnerabilidade aos riscos na forma de probabilidade. Os cenários futuros são para os períodos 2010-2040, 2041-2070 e 2071-2100</t>
  </si>
  <si>
    <t>http://www.ccst.inpe.br/linhas_tematicas/cenarios-climaticos-futuros/</t>
  </si>
  <si>
    <t>Grupo de Sistemas Socioeconômicos/Instituições - Jean Ometto e Ana Paula Aguiar</t>
  </si>
  <si>
    <t>A principal linha de pesquisa do grupo, na ótica do diálogo com as ciências naturais por via, principalmente, de estreita colaboração com o grupo de Modelagem de Sistemas Socioambientais, são os estudos institucionais. É, portanto, por intermédio das instituições que se implementam formas de gestão dos recursos e do meio natural. Duas vertentes principais se destacam assim no campo dessa linha de pesquisa: (i) Estudos de Ciência &amp; Tecnologia, (ii) Análise dos arranjos institucionais e seu impacto nas mudanças de uso da terra.</t>
  </si>
  <si>
    <t>http://www.ccst.inpe.br/linhas_tematicas/dinamicas-e-cenarios-de-sistemas-socioambientais/</t>
  </si>
  <si>
    <t>Energias de Fontes Renováveis e Bioenergia - Enio Bueno Pereira</t>
  </si>
  <si>
    <t>Promover uma nova abordagem de avaliação de nossos recursos energéticos, com uma perspectiva sustentável de preservação do ambiente e baixo impacto sobre o clima. Trata-se de uma ação interdisciplinar e interinstitucional com uma forte interação entre a pesquisa, o setor elétrico, a sociedade e os setores tomadores de decisão no governo. Suas linhas de ação são: 1) Desenvolvimento e aplicação de métodos para a avaliação dos recursos de energia solar e eólica.;
2) Impactos das mudanças globais sobre os recursos energéticos renováveis.; 3) Energia e o ambiente</t>
  </si>
  <si>
    <t>http://www.ccst.inpe.br/linhas_tematicas/energias-de-fontes-renovaveis-e-bioenergia/</t>
  </si>
  <si>
    <t>Hidrologia e Desastres Naturais - Javier Tomazella</t>
  </si>
  <si>
    <t>Desenvolvimento de estudos hidrológicos e de vulnerabilidade à ocorrência de desastres naturais associados às Mudanças Ambientais Globais. As atividades desenvolvidas compreendem estudos observacionais e de modelagem das diversas componentes do ciclo hidrológico, bem como dos processos, interações e padrões que condicionam a resposta hidrológica das bacias. Os estudos incorporam o desenvolvimento e aplicação de geotecnologias e visam a obtenção de produtos que auxiliam os estudos do Sistema Terrestre, das Mudanças Globais e seus impactos, tais como: desenvolvimento e melhoria de modelos computacionais, geração de projeções hidrológicas e análise de vulnerabilidades associadas às Mudanças Globais.</t>
  </si>
  <si>
    <t>http://www.ccst.inpe.br/linhas_tematicas/hidrologia-e-desastres-naturais/</t>
  </si>
  <si>
    <t>Superfície-Biosfera-Atmosfera - Gilvan Sampaio</t>
  </si>
  <si>
    <t>As principais áreas de pesquisa do grupo são: mudanças de uso da terra e mudanças no clima regional na Amazônia; desflorestamento da Amazônia e Cerrado e mudanças climáticas globais; mecanismos de precipitação na Amazônia; interações bioma-clima na América do Sul tropical; múltiplos estados de equilíbrio bioma-clima; impactos do aquecimento global na redistribuição de biomas na América do Sul; dinâmica de vegetação e ciclo do carbono terrestre;modelagem de fogo e outros ciclos biogeoquímicos terrestres (N, etc.). O grupo desenvolve pesquisas observacionais e com modelos, tais como o Modelo de Vegetação Potencial (PVM), o PVM2 (com ciclo de carbono) – ambos desenvolvidos no próprio grupo – e com modelos acoplados a modelos atmosféricos, tais como o IBIS (Integrated Biosphere Simulator), que inclui vegetação dinâmica, e o SSIB.</t>
  </si>
  <si>
    <t>http://www.ccst.inpe.br/gsba/</t>
  </si>
  <si>
    <t>Sistemas urbanos, padrões de uso da terra, saúde e ambiente - Ana Paula Aguiar</t>
  </si>
  <si>
    <t>Estudar os processos de urbanização no Brasil e suas relações com cenários de mudanças climáticas e ambientais, desenvolvendo novas técnicas e metodologias geoespaciais que permitam colocar em perspectiva a realidade socioecológica dentro dos estudos de impacto e adaptação. Em particular observando a partir da mediação pelos territórios urbanos suas interfaces com as Dinâmicas de Uso e Cobertura e seus reflexos nas Situações de Saúde.</t>
  </si>
  <si>
    <t>http://www.ccst.inpe.br/linhas_tematicas/sistemas-urbanos-padroes-de-uso-da-terra-saude-e-ambiente/</t>
  </si>
  <si>
    <t>LBA - Programa de Grande Escala da Biosfera-Atmosfera na Amazônia - Gilvan Sampaio</t>
  </si>
  <si>
    <t>O programa possui 3 focos de pesquisa: 
1) Interações físico-químicas multiescalares na interface biosfera-atmosfera na Amazônia;
2) Processos físicoquímico-biológicos nos sistemas aquáticos e terrestres e suas interações;
3)Dimensões sociais das mudanças ambientais e as dinâmicas de uso e cobertura da terra na Amazônia</t>
  </si>
  <si>
    <t>http://150.163.158.28/lba/site/?p=linha_desc&amp;t=1</t>
  </si>
  <si>
    <t>MBST - Modelo Brasileiro do Sistema Terrestre - Paulo Nobre e Gilvan Sampaio</t>
  </si>
  <si>
    <t>O projeto de construção do Modelo Brasileiro do Sistema Climático Global se propõe a gerar um modelo numérico acoplado oceano-atmosfera-biosfera-criosfera global, que inclua processos físicos e biológicos relevantes para as condições climáticas sobre a América do Sul e que estão ausentes dos modelos globais gerados por outros centros de pesquisa extrangeiros. O MBSCG está sendo construido a partir do modelo global acoplado oceano-atmosfera do CPTEC/INPE e incorporará módulos especialistas dos ciclos de carbono continental e oceânico, dinâmica de fogos em pastagens, florestas e culturas agrícolas, assim como os efeitos das descargas fluviais na circulação e biogeoquímica marinha, o efeito das queimadas no clima, entre outros.</t>
  </si>
  <si>
    <t>http://www.ccst.inpe.br/projetos/modelo-brasileiro/</t>
  </si>
  <si>
    <t>Ciências Espaciais e Atmosféricas (CEA) - SJC</t>
  </si>
  <si>
    <t xml:space="preserve">A missão da área de Ciências Espaciais e Atmosféricas - CEA do INPE é gerar conhecimentos científicos, formar e treinar pessoal especializado, desenvolver tecnologia e assessorar órgãos governamentais e empresas privadas em assuntos relativos ás ciências e tecnologias espaciais e atmosféricas. O objetivo da CEA é a realização de pesquisas básicas e aplicadas com a finalidade de entender os fenômenos físicos e químicos que ocorrem na atmosfera e no espaço, de interesse para o país. </t>
  </si>
  <si>
    <t>http://www.cea.inpe.br/</t>
  </si>
  <si>
    <t>Centro de Previsão de Tempo e Estudos Climáticos (CPTEC) - Cachoeira Paulista</t>
  </si>
  <si>
    <t>Desenvolve pesquisas e atividades nos campos das Ciências Meteorológicas, Meteorologia por Satélites, Previsão de Tempo e Climatologia. As atividades operacionais de previsão de tempo e clima são executadas com a operação de um supercomputador que possibilita gerar previsões de tempo e clima confiáveis, com boa antecedência.</t>
  </si>
  <si>
    <t>Engenharia e Tecnologia Espacial (ETE)- SJC</t>
  </si>
  <si>
    <t>A Coordenação Geral de Engenharia e Tecnologia Espacial – ETE abrange uma das grandes áreas de atuação do INPE e tem como finalidade principal ser o Centro de Excelência Nacional em Engenharia e Tecnologia na Área Espacial. Possui como missão o desenvolvimento de plataformas espaciais e suas cargas úteis, a inovação tecnológica, a formação de recursos humanos, a difusão do conhecimento, a manutenção e modernização de infra-estrutura e a atuação na implementação de uma política industrial do INPE para o setor aeroespacial brasileiro.</t>
  </si>
  <si>
    <t>http://www.inpe.br/ete/index.php</t>
  </si>
  <si>
    <t>Observação da Terra (OBT) - SJC</t>
  </si>
  <si>
    <t>A missão da OBT é ser o líder científico e tecnológico no uso de Sensoriamento Remoto e Geoprocessamento para conhecer o território e o mar continental brasileiro, em cinco áreas de atuação: Ser um centro de referência internacional nas técnicas de especificação, avaliação e uso de sistemas imageadores de Sensoriamento Remoto para a região tropical; Apoiar o programa espacial brasileiro na concepção, processamento e aplicações dos satélites de observação da terra; Ser um centro de referência internacional no desenvolvimento de software livre em Processamento de Imagens e Geoprocessamento; Manter um centro de geração e difusão de imagens de satélites de observação da terra para a sociedade brasileira; Ser um centro de referência internacional na área de modelagem ambiental dos ecossistemas brasileiros.</t>
  </si>
  <si>
    <t>http://www.obt.inpe.br/</t>
  </si>
  <si>
    <t>Centro de Ciência do Sistema Terrestre (CCST) - Cachoeira Paulista</t>
  </si>
  <si>
    <t>Gerar conhecimentos interdisciplinares para o desenvolvimento nacional com equidade e para redução dos impactos ambientais no Brasil e no mundo. Fornecer informações técnico-científicas de qualidade para orientar políticas públicas de mitigação e adaptação às mudanças ambientais e globais. Visa expandir a capacidade científica, tecnológica e institucional do Brasil em mudanças globais, com o objetivo de ampliar o conhecimento sobre o processo, identificar os impactos sobre o país e subsidiar políticas públicas de enfrentamento do problema nos planos nacional e internacional. dentre suas metas estão:
- Gerar cenários de mudanças ambientais globais para os próximos 50 e 100 anos e seus efeitos sobre o território nacional até 2100;
- Desenvolver estudos e análises para subsídio às políticas públicas relacionadas a mudanças globais e ao desenvolvimento socioeconômico;
- Desenvolver produtos e serviços para as demandas decorrentes de estratégias empresariais de desenvolvimento limpo, em particular nos sestores energéticos e do agronegócio.</t>
  </si>
  <si>
    <t>Centro de Rastreio e Controle de Satélites (CRC) - SJC</t>
  </si>
  <si>
    <t xml:space="preserve"> É um conjunto integrado de instalações, sistemas e pessoas dedicado, primordialmente, à operação em órbita dos satélites desenvolvidos pelo INPE de per si ou em cooperação com instituições estrangeiras. O Centro está capacitado, ainda, a dar suporte às missões espaciais de terceiros. </t>
  </si>
  <si>
    <t>http://www.inpe.br/crc/</t>
  </si>
  <si>
    <t>Laboratório de Integração e Testes (LIT) - SJC</t>
  </si>
  <si>
    <t>Projetado e construído para atender às necessidades do Programa Espacial Brasileiro. Além de desenvolver atividades no ramo espacial, atualmente, o LIT é considerado um dos instrumentos mais sofisticados e poderosos na qualificação de produtos industriais que exijam alto grau de confiabilidade. Missão: Contribuir para a progressiva autonomia do País em áreas estratégicas; Prover suporte técnico para os esforços do setor produtivo nacional em desenvolver sua competitividade no mercado internacional; Criar o ambiente necessário para a promoção de programas espaciais nacionais e em cooperação com outros países, provendo serviços de alta qualidade, baixo custo e nos prazos corretos.</t>
  </si>
  <si>
    <t>http://www.lit.inpe.br/</t>
  </si>
  <si>
    <t>Coordenação de Laboratórios Associados (CTE) - SJC</t>
  </si>
  <si>
    <t>Tem a missão de organizar as atividades de pesquisa, desenvolvimento e inovação dos quatro Laboratórios Associados do INPE: Computação e Matemática Aplicada (LAC), Plasma (LAP), Sensores e Materiais (LAS), Combustão e Propulsão (LCP). Estes Laboratórios visam atender a demandas específicas do programa espacial brasileiro e de outros programas estratégicos de governo.  Além de desenvolver produtos e processos inovadores para o setor espacial, os Laboratórios têm como objetivo a geração e a disseminação de resultados científicos e tecnológicos inéditos em níveis nacional e internacional.</t>
  </si>
  <si>
    <t>http://www.las.inpe.br/~cte/</t>
  </si>
  <si>
    <t>Projeto Plano Diretor de Desenvolvimento Integrado (PDDI) RMBH</t>
  </si>
  <si>
    <t>Solicitação da Secretaria de Estado de Desenvolvimento Regional e Política Urbana (Sedru) e visa à elaboração de estudos referenciais e de estratégias de ação para o planejamento do desenvolvimento integrado da Região Metropolitana de Belo Horizonte.</t>
  </si>
  <si>
    <t>http://web.face.ufmg.br/cedeplar/site/index.php?option=com_content&amp;view=article&amp;id=706&amp;catid=190</t>
  </si>
  <si>
    <t>Projeto Perspectivas dos Investimentos Sociais no Brasil (PIS)</t>
  </si>
  <si>
    <t>O projeto terá quatro níveis de produção de conhecimento: (i) os estudos transversais, que cobrem as questões sociais de maneira geral, perpassando diversas áreas e temas e gerando análises e sínteses, com o objetivo de estabelecer um arcabouço geral de política social; (ii) os estudos setoriais, que correspondem a áreas de conhecimento específicos e limitados ao seu próprio campo; (iii) os investimentos sociais das empresas, que tem foco nos setores econômicos e o objetivo de construir benchmarks sócio-ambientais de cadeias produtivas relevantes e guias de responsabilidade corporativa nessa área; e (iv) a consolidação dos estudos que deverá inserir os resultados dos estudos produzidos no contexto da política de desenvolvimento social para o país.</t>
  </si>
  <si>
    <t>http://web.face.ufmg.br/cedeplar/site/index.php?option=com_content&amp;view=article&amp;id=931&amp;catid=190</t>
  </si>
  <si>
    <t>Projeto PADCT - Biodiversidade, população e economia</t>
  </si>
  <si>
    <t>Foram desenvolvidas atividades de pós-graduação sobre a questão ambiental, englobando cursos e outras atividades de ensino e pesquisa, que perseguiram a interdisciplinaridade.</t>
  </si>
  <si>
    <t>http://web.face.ufmg.br/cedeplar/site/index.php?option=com_content&amp;view=article&amp;id=345&amp;catid=189&amp;Itemid=367</t>
  </si>
  <si>
    <t>Relatório Mudanças Climáticas, migrações e saúde: Cenários para o Nordeste Brasileiro 2000-2050</t>
  </si>
  <si>
    <t>O trabalho aponta os severos impactos econômicos, sociais, ambientais e demográficos das mudanças climáticas sobre o Nordeste do país: queda na taxa de crescimento do PIB, maior incidência e suscetibilidade a doenças, maiores gastos com saúde, redução da qualidade de vida e migração das áreas mais carentes para os grandes centros urbanos do Nordeste e para outras regiões. Parceria FIOCRUZ</t>
  </si>
  <si>
    <t>http://www.cedeplar.ufmg.br/pesquisas/migracoes_saude/MIGRACAO_E_SAUDE_NORDESTE.pdf</t>
  </si>
  <si>
    <t>Dados, mapas e imagens de tempo e clima disponíveis no site</t>
  </si>
  <si>
    <t xml:space="preserve">O site disponibiliza uma grande variedade de informações, tais como: previsão de tempo, monitoramento de precipitação das principais bacias e sub-bacias hidrográficas, imagens de satélites, dados para aeroportos, queimadas, agricultura e oceanos, além de promover a difusão do conhecimento em fenômenos climáticos, questões ambientais, climatologia, meteorologia etc. </t>
  </si>
  <si>
    <t>Projeto PNUD - Projeções de Cenários Climáticos</t>
  </si>
  <si>
    <t>O objetivo do projeto é avaliar os diferentes cenários de mudanças climáticas propostos pelos modelos acoplados globais do IPCC AR4, e de regionalizar dinamicamente utilizando o modelo numérico ETA de alta resolução sobre a América do Sul.</t>
  </si>
  <si>
    <t>http://pnud.cptec.inpe.br/index.html</t>
  </si>
  <si>
    <t>Projeto PROBIO - Mudanças Climáticas Globais e Efeitos sobre a Biodiversidade</t>
  </si>
  <si>
    <t>O objetivo do projeto é fornecer informação técnico-científica sobre as possíveis mudanças climáticas sobre o território brasileiro que já aconteceram e podem vir a acontecer nos próximos cem anos.</t>
  </si>
  <si>
    <t>http://mudancasclimaticas.cptec.inpe.br/probio.shtml</t>
  </si>
  <si>
    <t>Atlas de Cenários Climáticos Futuros para o Brasil</t>
  </si>
  <si>
    <t>Projeções climáticas (precipitação e temperatura) para o Brasil durante a segunda metade do Século XXI, usando modelos regionais, nos cenários de baixas emissões (otimista IPCC-B2) e de altas emissões (pessismista IPCC-A2)</t>
  </si>
  <si>
    <t>http://mudancasclimaticas.cptec.inpe.br/~rmclima/pdfs/prod_probio/Atlas.pdf</t>
  </si>
  <si>
    <t>Mapas de anomalia de chuva e temperatura do ar</t>
  </si>
  <si>
    <t>Mapas com projeção anual e sazonal de chuva e temperatura do ar dos AOGCMs do IPCC CCMa (Canadá), CSIRO (Australia), GFDL (EUA), HadCM3 (Reino Unido) e CCSR/NIES (Japão). "Time slices" 2010-2040, 2041-2070 e 2071-2100, para os cenários A2 e B2.</t>
  </si>
  <si>
    <t>http://mudancasclimaticas.cptec.inpe.br/~rmclima/pdfs/prod_probio/MapasAnomalias1.pdf</t>
  </si>
  <si>
    <t>Mudanças Climáticas Globais e seus Efeitos sobre a Biodiversidade</t>
  </si>
  <si>
    <t>Revisão dos estudos e projeções do clima futuro, considerando os impactos na biodiversidade e no meio ambiente do continente sul-americano, com particular ênfase no território brasileiro.</t>
  </si>
  <si>
    <t>http://mudancasclimaticas.cptec.inpe.br/~rmclima/pdfs/prod_probio/Livro2_completo.pdf</t>
  </si>
  <si>
    <t>Caracterização do Clima no século XX e Cenários no Brasil e na América do Sul para o século XXI derivados dos Modelos de Clima do IPCC - Relatório 1</t>
  </si>
  <si>
    <t>O relatório apresenta resultados de estudos observacionais de tendências climáticas nas diferentes regiões do Brasil, com a finalidade de detectar tendências observadas de clima e de caracterizar o clima do século XX e sua variabilidade e tendências; oferece informação de grande utilidade na representação da gama de cenários de clima para estudos de impacto regional. O documento não discute os méritos dos AOGCMs nem dos cenários SRES, apresentando uma seleção de projeções de clima futuro disponível de forma que pode ajudar aos especialistas em estudos de impactos na tomada de decisões.</t>
  </si>
  <si>
    <t>http://mudancasclimaticas.cptec.inpe.br/~rmclima/pdfs/prod_probio/Relatorio_1.pdf</t>
  </si>
  <si>
    <t>Caracterização do Clima no século XX no Brasil: Tendências de chuvas e temperaturas médias e extremas - Relatório 2</t>
  </si>
  <si>
    <t xml:space="preserve">O trabalho apresenta uma análise de precipitação diária do Brasil no período de 1981-2000 e as tendências da precipitação e temperatura. </t>
  </si>
  <si>
    <t>http://mudancasclimaticas.cptec.inpe.br/~rmclima/pdfs/prod_probio/Relatorio_2.pdf</t>
  </si>
  <si>
    <t>Tendências das Variações Climáticas para o Brasil no século XX e balanços hídricos para cenários climáticos para o século XXI - Relatório 4</t>
  </si>
  <si>
    <t>O trabalho teve por finalidade estudar algumas tendências climáticas em algumas regiões brasileiras para servir de base para as comparações com cenários futuros do clima. Foi dada ênfase para os resultados sobre o balanço hídrico resultante das variações conjuntas da temperatura e das precipitações para diversas regiões.</t>
  </si>
  <si>
    <t>http://mudancasclimaticas.cptec.inpe.br/~rmclima/pdfs/prod_probio/Relatorio_4.pdf</t>
  </si>
  <si>
    <t>Mudanças Climáticas e possíveis alterações nos biomas da América do Sul - Relatório 6</t>
  </si>
  <si>
    <t>O estudo se faz através da integração de um modelo de vegetação potencial com projeções futuras de precipitação e temperatura provenientes de 15 modelos globais de circulação Oceano Atmosfera (AOGCMs). Através das análises em conjunto dos mapas de vegetação potencial para todos os modelos e para cada um dos três cenários analisados (A2, A1B e B1), verificam-se em quais regiões os modelos apresentam consenso da condição futura (permanência, desaparecimento ou aparecimento) da floresta e da savana, em relação à vegetação potencial natural atual.</t>
  </si>
  <si>
    <t>http://mudancasclimaticas.cptec.inpe.br/~rmclima/pdfs/prod_probio/Relatorio_6.pdf</t>
  </si>
  <si>
    <t>Uso de Cenários de Mudanças Climáticas Regionais em Estudos de Vulnerabilidade e Adaptação no Brasil e na América do Sul (GOF-UK-CPTEC)</t>
  </si>
  <si>
    <t>Prover cenários de mudanças climáticas de alta resolução nas três bacias mais populosas e economicamente importantes da América do Sul (Amazônia, São Francisco e Paraná - Prata), para o desenvolvimento de estudos que tenham como intuito o aumento da preocupação entre governos e formuladores de políticas sobre o impacto de mudanças climáticas, vulnerabilidade e traçar medidas de adaptação.</t>
  </si>
  <si>
    <t>http://mudancasclimaticas.cptec.inpe.br/ukgofcptec.shtml</t>
  </si>
  <si>
    <t>Programa Proclima</t>
  </si>
  <si>
    <t>Programa de monitoramento climático em tempo real da região Nordeste. É uma iniciativa conjunta da Sudene e do MIN, para monitorar a estação chuvosa na região. O Proclima é executado pelo CPTEC e pelos estados do Nordeste, Minas Gerais e Espírito Santo, através dos núcleos e laboratórios estaduais participantes do PMTCRH - Programa de Monitoramento de Tempo, Clima e Recursos Hídricos.</t>
  </si>
  <si>
    <t>http://www6.cptec.inpe.br/proclima/introd.shtml</t>
  </si>
  <si>
    <t>Projeto BRAMS - Brazilian developments on the Regional Atmospheric Modelling System</t>
  </si>
  <si>
    <t>Um projeto conjunto entre ATMET, IME/USP, IAG/USP e CPTEC/USP, financiado pelo FINEP, com o objetivo de produzir um modelo único para os centros regionais de clima no Brasil.</t>
  </si>
  <si>
    <t>http://brams.cptec.inpe.br/</t>
  </si>
  <si>
    <t>Projeto Serra do Mar</t>
  </si>
  <si>
    <t>O projeto se propõe a desenvolver um sistema de monitoramento e previsão de riscos para a região da Serra do Mar. Para tanto, compõe-se de 6 subprojetos intitulados: (1) “Modelagem atmosférica em alta resolução de eventos extremos na Serra do Mar”, (2) “Acoplamento de um modelo atmosférico a um modelo hidrológico”, (3) “Características dos sistemas convectivos que resultam em eventos extremos na Serra do Mar”, (4) “Características de grande escala associadas a eventos extremos na Serra do Mar”, (5) “Desenvolvimento de um Sistema Semi-Automático de Previsões e Informações Hidrometeorológicas em Apoio ao Gerenciamento de Riscos na de Desastres Ambientais na Serra do Mar”, e (6) “Impacto das Informações de plataformas de coleta de dados hidrometeorológicos na previsão numérica para a Serra do Mar”.</t>
  </si>
  <si>
    <t>http://serradomar.cptec.inpe.br/</t>
  </si>
  <si>
    <t>Laboratório de Hidrologia - Estudo de mudanças climáticas na região sul do Brasil</t>
  </si>
  <si>
    <t>Este projeto tem por objetivo a formação de uma rede cooperativa em pesquisa na área de agrometeorologia e recursos hídricos visando incrementar o monitoramento hidrometeorológico com foco na evaporação e evapotranspiração, elaborar cenários de mudanças climáticas para a região sul do Brasil e estudar os impactos das mudanças climáticas no regime hidrológico através de modelos de simulação numérica. Envolve instituições universitárias e centros de pesquisa em hidrologia, meteorologia e agrometeorologia dos estados do Paraná, Santa Catarina e Rio Grande do Sul.</t>
  </si>
  <si>
    <t>http://www.labhidro.ufsc.br/mudclimsul.html</t>
  </si>
  <si>
    <t>Laboratório de Hidrologia - Análise e Mapeamento das Áreas de Risco a Movimentos de Massa e Inundações na Bacia do Ribeirão Braço do Baú, Ilhota (SC)</t>
  </si>
  <si>
    <t>- Análise morfométrica de todas as sub-bacias com enfoque nas encostas e na rede fluvial.
- Instalações das estações pluvimétrica e fluviométrica em uma das sub-bacias.
- Análise dos processos chuva-vazão.
- Aplicação do modelo FLO-2D com os dados monitorados da sub-bacia monitorada.
- Mapeamento de áreas de inundação para todas as sub-bacias de estudo</t>
  </si>
  <si>
    <t>http://www.labhidro.ufsc.br/ilhota.html</t>
  </si>
  <si>
    <t>Laboratório de Hidrologia - Monitoramento e modelagem hidrossedimentológica da bacia hidrográfica do Alto Rio Preto - Região Sul-Brasileira</t>
  </si>
  <si>
    <t>- Instalação de estações automáticas de monitoramento, criando as novas bacias escola;
- Caracterização das bacias com respeito aos aspectos geomorfológicos, tipos de solo e ao uso do solo ambiental;
- Monitoramento dos processos hidrossedimentológicos e dos parâmetros meteorológicos;
- Estabelecimento das curvas-chave de vazão e sedimento para cada bacia monitorada;
- Análise da consistência dos dados monitorados;
- Disponibilização dos dados no site do projeto;
- Elaboração de modelos hidrossedimentológicos e calibração;
- Avaliação dos processos hidrossedimentológicos em cada bacia escola;
- Zoneamento de áreas susceptíveis a inundação e erosão.</t>
  </si>
  <si>
    <t>http://www.labhidro.ufsc.br/finep.html</t>
  </si>
  <si>
    <t>GT Hidro - Centro de Disseminação de Informações para Gestão de Bacias Hidrográficas</t>
  </si>
  <si>
    <t>Tem por objetivo prestar uma contribuição singular às comunidades de bacias e seus representantes legais, contribuindo para a proteção dos recursos hídricos do Estado de Santa Catarina e para o seu aproveitamento sustentável.</t>
  </si>
  <si>
    <t>Projeto Vulnerabilidade da população do estado do Rio de Janeiro aos Impactos das Mudanças Climáticas nas Áreas Social, Saúde e Ambiente</t>
  </si>
  <si>
    <t>Construção de uma metodologia para a identificação da vulnerabilidade dos municípios do Estado do Rio de Janeiro aos projetados efeitos regionais das mudanças climáticas (índices de vulnerabilidade municipal).</t>
  </si>
  <si>
    <t>http://download.rj.gov.br/documentos/10112/1312228/DLFE-56321.pdf/04_relatorio_vulbilidade.pdf
http://www.ensp.fiocruz.br/portal-ensp/informe/site/materia/detalhe/24526</t>
  </si>
  <si>
    <t>Estudo da Vulnerabilidade Socioambiental da População dos Municípios Baianos Inseridos na Bacia Hidrográfica do Rio São Francisco no Bioma Caatinga aos Impactos das Mudanças Climáticas</t>
  </si>
  <si>
    <t>Medir a vulnerabilidade dos municípios baianos com a mesma metodologia utilizada no projeto desenvolvido para o Rio de Janeiro.</t>
  </si>
  <si>
    <t>http://www.fiocruz.br/ccs/cgi/cgilua.exe/sys/start.htm?infoid=4968&amp;sid=9&amp;tpl=printerview</t>
  </si>
  <si>
    <t>Rede Clima - Saúde</t>
  </si>
  <si>
    <t>Desenvolver estudos para compreender como o processo de mudanças ambientais e climáticas interfere na dinâmica de saúde e doença. Além de apontar fatores sociais e institucionais que agravam ou protegem a população, o que permite estabelecer estratégias de adaptação às mudanças climáticas.</t>
  </si>
  <si>
    <t>Estudo Numérico da Influência das Mudanças Climáticas e das Emissões Urbanas no Ozônio Troposférico da Região Metropolitana de São Paulo</t>
  </si>
  <si>
    <t xml:space="preserve">Avaliar o impacto na qualidade do ar da Região Metropolitana de São Paulo (RMSP) de mudanças do clima a partir de cenários de mudança global oriundos do IPCC (International Panel for Climate Change) e das mudanças nas fontes urbanas da RMSP, decorrentes da implantação de políticas de controle de emissões veiculares. </t>
  </si>
  <si>
    <t>http://www.iag.usp.br/pos/meteorologia/portugues/dissertacoestestes/estudo-num%C3%A9rico-da-influ%C3%AAncia-das-mudan%C3%A7as-clim%C3%A1ticas-e-da</t>
  </si>
  <si>
    <t>Climatologia de bloqueios atmosféricos no 
Hemisferio Sul: observações, simulações do clima do século xx e cenários futuros de mudanças climáticas</t>
  </si>
  <si>
    <t xml:space="preserve">Este estudo discute uma climatologia de 59 anos (1949-2007) de bloqueios no Hemisfério Sul (SH) usando dados de altura geopotencial em 500-hPa das reanálises do National Center for Environmental Prediction / National Center for Atmospheric Research (NCEP-NCAR). A variabilidade espaçotemporal dos eventos de bloqueio e associações com o El Niño/Oscilação do Sul (ENOS) também foram examinadas. Adicionalmente, os bloqueios foram investigados em dois Modelos de Circulação Geral Acoplados Atmosfera-Oceano de clima (MCGAO) do Intergovernamental Painel for Climate Change (IPCC), o ECHAM5/MPI-OM e o MIROC 3.2. Dois cenários simulados foram analisados: O clima do século XX e o cenário de emissão A1B. </t>
  </si>
  <si>
    <t>http://www.iag.usp.br/pos/sites/default/files/t_flavio_n_m_oliveira_corrigida.pdf</t>
  </si>
  <si>
    <t>Uma análise estatística com vistas à previsibilidade de doenças respiratórias em função das condições meteorotrópicas na cidade de São Paulo</t>
  </si>
  <si>
    <t>O  objetivo deste estudo foi obter a partir de uma análise estatística um modelo capaz predizer internações a partir dos dados de poluição do ar e índices biometeorológicos.</t>
  </si>
  <si>
    <t>http://www.iag.usp.br/pos/meteorologia/portugues/dissertacoestestes/uma-an%C3%A1lise-estat%C3%ADstica-com-vistas-%C3%A0-previsibilidade-de-do</t>
  </si>
  <si>
    <t>Ciclones Extratropicais sobre o Atlântico Sul:
Simulação Climática e
Experimentos de Sensibilidade</t>
  </si>
  <si>
    <t>Neste estudo, avaliou-se o skill do Regional Climate Model – versão 3 (RegCM3) em simular a climatologia de ciclones extratropicais sobre o Atlântico Sul no período de 1990 a 1999, bem como os padrões atmosféricos associados.</t>
  </si>
  <si>
    <t>http://www.iag.usp.br/pos/sites/default/files/d_michelle_s_reboita_0.pdf</t>
  </si>
  <si>
    <t>ADAPTA - Adaptações da BIOTA Aquática da Amazônia</t>
  </si>
  <si>
    <t>Estudo das adaptações de organismos aquáticos da Amazônia, por meio da incorporação de novos equipamentos, da estruturação de um serviço de bioinformática, da capacitação de pessoal em todos os níveis, da formação de técnicos para a pesquisa científica e para o setor produtivo, da montagem de um robusto banco de dados biológicos, ambientais e moleculares, da dupla divulgação dos resultados, da produção de livros paradidáticos e da estruturação de um sítio na internet.</t>
  </si>
  <si>
    <t>http://adapta.inpa.gov.br/?page_id=32</t>
  </si>
  <si>
    <t>LBA - Programa de Grande Escala para Pesquisa da Atmosfera e da Biosfera Amazônica</t>
  </si>
  <si>
    <t>Busca aprofundar o conhecimento sobre os ecossistemas amazônicos e sobre as alterações do funcionamento físico, químico e biológico dos ecossistemas em resposta ao desmatamento, as mudanças dos usos da terra e do clima.</t>
  </si>
  <si>
    <t>http://www.inpa.gov.br/coorden/cope/programas_projetos.pdf</t>
  </si>
  <si>
    <t>Projeto Estruturante 2</t>
  </si>
  <si>
    <t>Busca consolidar a atuação do INPA como referência Regional em análises de alimentos e segurança alimentar e nutricional para a Amazônia</t>
  </si>
  <si>
    <t>http://www.inpa.gov.br/arquivos/documentos/INPA_PDU-2011-2015.pdf</t>
  </si>
  <si>
    <t>Rede Clima - Serviços Ambientais dos Ecossistemas</t>
  </si>
  <si>
    <t>Sub-rede de serviços ambientais dos ecossistemas da Rede Clima</t>
  </si>
  <si>
    <t>Núcleo de Modelagem Climática e Ambiental (NMCA)</t>
  </si>
  <si>
    <t>Trata as questões dos impactos climáticos e ambientais na Amazônia advindos das mudanças de uso da terra na região e das mudanças climáticas globais de forma multi e interdisciplinar na formação e treinamento de recursos humanos</t>
  </si>
  <si>
    <t>http://posclima.inpa.gov.br/</t>
  </si>
  <si>
    <t>Monitoramento sistemático dos processos de desertificação na região do Semiárido brasileiro: subsídios para políticas públicas</t>
  </si>
  <si>
    <t>- Estabelecer uma linha de investigação de base científica consistente e rigorosa sobre a situação dos processos de desertificação no Semiárido; 
- Gerar informações consistentes, sistematizadas e disponibilizadas a diferentes públicos-alvo, visando definir normas técnicas, subsidiar políticas públicas e elaborar modelos de utilização que promovam a conservação e a sustentabilidade dos recursos naturais da região semiárida.</t>
  </si>
  <si>
    <t>http://www.insa.gov.br/?page_id=83</t>
  </si>
  <si>
    <t>Sistemas agrícolas familiares resilientes a eventos ambientais extremos no contexto do Semiárido brasileiro: alternativas para enfrentamento dos processos de desertificação e mudanças climáticas (Insa - ASA)</t>
  </si>
  <si>
    <t>Este projeto nasce de uma articulação entre o Instituto Nacional do Semiárido (Insa/MCTI) e a Articulação no Semiárido Brasileiro (ASA Brasil), conjuminando a ciência, tecnologia e inovação com a inclusão social, voltadas a construir alternativas de convivência produtiva e sustentável com o Semiárido brasileiro. Desta forma pretende-se realizar estudos socioeconômicos e ecológicos em unidades agrofamiliares, em transição agroecológica, nos nove estados do Semiárido brasileiro, visando elucidar as estratégias agrícolas e sociais utilizadas pelos agricultores que lhes têm possibilitado resistir e/ou recuperar-se dos impactos dos eventos ambientais extremos. Para a realização das ações de pesquisa relativas a este projeto vem sendo adotada metodologia de pesquisa-ação participativa, para que os próprios atores realizem as avaliações de resiliência dos agroecossistemas no Semiárido brasileiro e nos núcleos de desertificação. São realizadas ações de articulação e identificação de instituições que trabalham com agricultura sustentável e/ou estratégias de convivência com o Semiárido brasileiro, bem como aquelas que trabalham com a temática de desertificação, através de articulação com a ASA Brasil. Essas instituições indicam famílias de agricultores experimentadores para a realização das pesquisas. A pesquisa incorpora a retroalimentação social e comunitária aos dados biofísicos e sócio-econômicos, levantados nos agroecossistemas e núcleos de desertificação inseridos no universo de pesquisa. Equipes também identificam as estratégias de organização social utilizadas pelas famílias agricultoras, para conviver em situações difíceis impostas pelos eventos ambientais extremos, assim como sistematizam as estratégias que têm utilizado para permanecer na comunidade. Nas comunidades selecionadas os pesquisadores e agricultores realizarão reflexões participativas sobre os mecanismos e princípios mais importantes que expliquem a capacidade adaptativa das comunidades e dos sistemas às variações climáticas. Estes mecanismos são socializados com as famílias participantes através de dias de campo, reuniões, seminários, intercâmbio de agricultor para agricultor.</t>
  </si>
  <si>
    <t>http://www.insa.gov.br/?page_id=85</t>
  </si>
  <si>
    <t>Organização de sistemas camponeses de produção no semiárido brasileiro: a convivência possível e necessária</t>
  </si>
  <si>
    <t>Organização de sistemas inovadores de produção camponesa, visando a soberania alimentar, a comercialização e a convivência sustentável com o semiárido. O objeto central do projeto constitui-se de 500 famílias camponesas, experimentadoras distribuídas em comunidades rurais nos estados da Bahia, Pernambuco, Sergipe, Alagoas, Piauí, Ceará, Paraíba, Minas Gerais e Rio Grande do Norte, para a implementação de tecnologia de convivência com o semiárido, fazendo do exercício de aplicação prática e das atividades de pesquisa associadas, um processo de formação de lideranças e da massificação de atitudes de convivência sustentável com o semiárido nas suas comunidades.</t>
  </si>
  <si>
    <t>http://www.insa.gov.br/?page_id=87</t>
  </si>
  <si>
    <t>Criação do Núcleo de Pesquisas de Caracterização Mineralógica e Biogeoquímica em Matrizes Ambientais e Industriais da Região do Semiárido Brasileiro</t>
  </si>
  <si>
    <t>1) Dotar e disponibilizar equipamentos e metodologias de ponta para estudos de caracterização mineralógica além da determinação de composição química de amostras oriundas de matrizes ambientais e industriais; 
2) Promover parcerias com Instituições da região visando pesquisas que atendam às demandas do setor ambiental, agropecuário e industrial; 
3) Possibilitar o aprimoramento de recursos humanos, orientando estudantes de graduação e pós-graduação sobre os temas e atividades desenvolvidas neste Núcleo.</t>
  </si>
  <si>
    <t>http://www.insa.gov.br/?page_id=2096</t>
  </si>
  <si>
    <t>Reúso de Águas no Semiárido Brasileiro</t>
  </si>
  <si>
    <t>Este projeto tem como objetivo avaliar a viabilidade do uso de águas residuárias de origem doméstica na recuperação de áreas degradadas, utilizando espécies florestais nativas da Caatinga com potencial madeireiro (Braúna, Ipê roxo, Freijó, Aroeira branca e Catingueira). Está sendo desenvolvido no município de Campina Grande (PB) em parceria com a UFERSA, a UFCG, o IFBaiano e a PMJP.</t>
  </si>
  <si>
    <t>http://www.insa.gov.br/?page_id=2067</t>
  </si>
  <si>
    <t>Estudo prospectivo do potencial de reúso de água no Semiárido brasileiro</t>
  </si>
  <si>
    <t>Este projeto tem como objetivo realizar um diagnóstico detalhado das condições dos serviços de água e esgoto dos municípios do Semiárido brasileiro e quantificar o volume de águas residuárias de origem doméstica produzida, coletada e tratada nestes municípios, identificando-os com potencial para a adoção da prática do reúso, visando o atendimento do setor agrícola. O projeto é desenvolvido em parceria com a UFERSA, o IFBaino e a ANA.</t>
  </si>
  <si>
    <t>http://www.insa.gov.br/?page_id=2070</t>
  </si>
  <si>
    <t>Mudanças Climáticas e a Vulnerabilidade da Zona Costeira do Brasil: Aspectos Ambientais, Sociais e Tecnológicos</t>
  </si>
  <si>
    <t>Define o grau de vulnerabilidade da zona costeira brasileira (em escala da União), com base em uma combinação de critérios ambientais, sociais e tecnológicos.</t>
  </si>
  <si>
    <t>http://repositorio.furg.br:8080/jspui/handle/1/3350</t>
  </si>
  <si>
    <t>Rede Clima - Zonas Costeiras</t>
  </si>
  <si>
    <t>Análises históricas e estudos de vulnerabilidade da costa brasileira. Geração, compilação e análise de séries temporais de dados físicos e biológicos, incluindo aplicação de sensoriamento remoto, e no desenvolvimento de metodologias para avaliar a vulnerabilidade sócio-ambiental dos manguezais.</t>
  </si>
  <si>
    <t>http://www.mudancasclimaticas.zonascosteiras.furg.br/</t>
  </si>
  <si>
    <t>Parceria Funceme.Disponibiliza diariamente gráficos de radiação solar, precipitação, vento, umidade relativa, temperatura do ar, pressão, temperatura de superfície do mar, temperatura de sub-superfície, salinidade e densidade.</t>
  </si>
  <si>
    <t>http://www.labomar.ufc.br/index.php?option=com_content&amp;task=view&amp;id=354&amp;Itemid=37</t>
  </si>
  <si>
    <t>Zoneamento Ecológico e Econômico da Zona Costeira do Estado do Ceará e do Estado do Rio Grande do Norte</t>
  </si>
  <si>
    <t>http://www.labomar.ufc.br/index.php?option=com_content&amp;task=view&amp;id=21&amp;Itemid=29</t>
  </si>
  <si>
    <t>Elaboração do Atlas dos Manguezais do nordeste do Brasil</t>
  </si>
  <si>
    <t>Rede Clima - Oceanos</t>
  </si>
  <si>
    <t>Sub-rede de oceanos da Rede Clima</t>
  </si>
  <si>
    <t>Artigo "Análise dos problemas e objetivos das atividades econômicas tradicionais e emergentes na zona costeira do estado do Ceará"</t>
  </si>
  <si>
    <t>Tem o objetivo de identificar e descrever os principais conflitos socioambientais que ocorrem na Zona Costeira do Ceará, tendo como base a percepção dos diversos atores sociais (stakeholders).</t>
  </si>
  <si>
    <t>http://www.labomar.ufc.br/images/stories/arquivos/ArqCienMar/V44_3_2011/acm_2011_44_3_03.pdf</t>
  </si>
  <si>
    <t>Artigo "Perfil socioeconomico dos pescadores brasileiros"</t>
  </si>
  <si>
    <t>O trabalho analisa o Registro Geral da Atividade Pesqueira (RGP) do Ministério da Pesca e Aquicultura, considerando região, produção, renda média, gênero, idade e escolaridade.</t>
  </si>
  <si>
    <t>http://www.labomar.ufc.br/images/stories/arquivos/ArqCienMar/V44_3_2011/acm_2011_44_3_02.pdf</t>
  </si>
  <si>
    <t>PEC - Programa de Estudos Costeiros</t>
  </si>
  <si>
    <t>O foco do programa são os ecossistemas costeiros amazônicos, pesquisando aspectos ambientais e sociais, com o objetivo de gerar subsídios para a gestão territorial, o manejo dos recursos naturais e a formulação de políticas públicas.</t>
  </si>
  <si>
    <t>http://marte.museu-goeldi.br/pec/</t>
  </si>
  <si>
    <t>Mudanças Climáticas e a Biodiversidade dos Biomas Brasileiros: Passado, Presente e Futuro</t>
  </si>
  <si>
    <t>Estudo da biodiversidade brasileira em um contexto de mudanças climáticas globais</t>
  </si>
  <si>
    <t>http://repositorio.museu-goeldi.br/jspui/bitstream/123456789/541/1/Natureza%20%26%20Conserva%C3%A7%C3%A3o%208%282%29%202010%20Aleixo.pdf</t>
  </si>
  <si>
    <t>Rede Clima - Mudanças Climáticas e Biodiversidade</t>
  </si>
  <si>
    <t>Estudar os efeitos das mudanças climáticas sobre os biomas brasileiros, possibilitando estratégias para minimizar seus efeitos adversos.</t>
  </si>
  <si>
    <t>http://redeclima.ccst.inpe.br/wp-content/uploads/2013/03/Principais-Resultados-Sub-Rede-Biodiversidade-e-Ecossistemas.pdf</t>
  </si>
  <si>
    <t>Programa Um Milhão de Cisternas (P1MC)</t>
  </si>
  <si>
    <t xml:space="preserve">Uma das ações do Programa de Formação e Mobilização Social para a Convivência com o Semiárido da ASA. O objetivo do P1MC é beneficiar cerca de cinco milhões de pessoas em toda região semiárida com água potável para beber e cozinhar, através das cisternas de placas. O programa é destinado às famílias com renda até meio salário mínimo por membro da família, incluídas no Cadastro Único  do governo federal e que contenham o Número de Identificação Social (NIS). Além disso, é preciso residir permanentemente na área rural e não ter acesso ao sistema público de abastecimento de água. </t>
  </si>
  <si>
    <t>http://www.asabrasil.org.br/Portal/Informacoes.asp?COD_MENU=1150</t>
  </si>
  <si>
    <t>Programa Uma Terra e Duas Águas (P1+2)</t>
  </si>
  <si>
    <t>O objetivo do programa é fomentar a construção de processos participativos de desenvolvimento rural no Semiárido brasileiro e promover a soberania, a segurança alimentar e nutricional e a geração de emprego e renda às famílias agricultoras, através do acesso e manejo sustentáveis da terra e da água para produção de alimentos.</t>
  </si>
  <si>
    <t>http://www.asabrasil.org.br/Portal/Informacoes.asp?COD_MENU=1151</t>
  </si>
  <si>
    <t>Banco de Dados de projetos de mobilização social</t>
  </si>
  <si>
    <t xml:space="preserve">Divulga os projetos e iniciativas desenvolvidas no âmbito da rede COEP (Comitê de Entidades no Combate à Fome e pela Vida), possibilitando sua replicação por outras organizações comprometidas com a questão social no País. </t>
  </si>
  <si>
    <t>http://www.mobilizacao.org.br/mobilizacao/publico/Default.aspx</t>
  </si>
  <si>
    <t>Relatório "Mudanças Climáticas, Vulnerabilidades e Adaptação"</t>
  </si>
  <si>
    <t>'Busca apresentar subsídios para a construção de capacidades para prevenção e enfrentamento dos riscos advindos das mudanças climáticas, especialmente por parte dos grupos vulneráveis; fortalecer o protagonismo desses segmentos populacionais e municiar instituições governamentais, tanto locais como nacionais, com elementos para a formulação de políticas públicas na área socioambiental.</t>
  </si>
  <si>
    <t>http://www.coepbrasil.org.br/ColecaoCidadania/livro_0f80f49f-5faa-4fbd-9883-476c35980306.pdf</t>
  </si>
  <si>
    <t>Relatório "Mudanças Climáticas, Pobreza e Desigualdades"</t>
  </si>
  <si>
    <t>Tem por objetivo disseminar conhecimentos e práticas, fortalecer políticas públicas, colaborar para a construção de um Plano Nacional de Adaptação às Mudanças Climáticas e mobilizar os parceiros da COEP - empresas públicas e privadas - para refletirem e debaterem as possibilidades de todos contribuírem para reduzir o impacto das mudanças climáticas.</t>
  </si>
  <si>
    <t>http://www.coepbrasil.org.br/ColecaoCidadania/livro_49a1a980-913e-468c-8978-2280b0eab28a.pdf</t>
  </si>
  <si>
    <t>Banco de Práticas - Clima: Vulnerabilidade e Adaptação</t>
  </si>
  <si>
    <t>Acervo de iniciativas com enfoque nas mudanças climáticas e que podem servir de exemplo para novos projetos de adaptação. Criado pelo Grupo de Trabalho Mudanças Climáticas, Pobreza e Desigualdades, coordenado pelo COEP no FBMC.</t>
  </si>
  <si>
    <t>http://www.coepbrasil.org.br/projetosdeadaptacao/publico/default.aspx</t>
  </si>
  <si>
    <t>'O documento estabelece uma relação entre o FBMC e o Executivo Federal, no intuito de partipar do processo de elaboração do Plano Nacional de Adaptação. Além de algumas bases conceituais, o trabalho apresenta princípios que devem nortear a elaboração e implementação do Plano e propostas setoriais, que estão organizadas em diagnóstico, diretrizes e objetivos.</t>
  </si>
  <si>
    <t>Relatório "Mudanças Climáticas e Pobreza: Novos desafios para a ação social das empresas"</t>
  </si>
  <si>
    <t>'Apresenta conceitos de adaptação às MC, além de aspectos gerais da ação do setor empresarial. Apresenta também resultados de uma pesquisa de campo: percepção do setor empresarial sobre as MC e seus impactos; ações de mitigação das empresas; estrutura interna das empresas para desenvolver ações de adaptação; resultados, dificuldades e perspectivas.</t>
  </si>
  <si>
    <t>Mudanças Climáticas e Eventos Extremos no Brasil</t>
  </si>
  <si>
    <t>A publicação busca alertar o governo, as empresas e a sociedade civil sobre os grandes desafios gerados pelas mudanças climáticas. Está dividida em 4 temas: (I) Mudança climática global e eventos extremos no Brasil, (II) Risco e adaptação no setor energético brasileiro, (III) Adaptação do setor agrícola brasileiro e (IV) Elevação do nível do mar e adaptação em grandes cidades costeiras do Brasil.</t>
  </si>
  <si>
    <t>http://fbds.org.br/fbds/IMG/pdf/doc-504.pdf</t>
  </si>
  <si>
    <t>PROBIO - Conservação e Utilização Sustentável da Diversidade Biológica Brasileira</t>
  </si>
  <si>
    <t>Tem por objetivo elaborar um documento que determine, por aproximações sucessivas, os impactos das Mudanças Climáticas Globais (MCG) nos ecossistemas brasileiros</t>
  </si>
  <si>
    <t>http://fbds.org.br/fbds/article.php3?id_article=25</t>
  </si>
  <si>
    <t>Mudanças Climáticas Globais e seus Impactos nos Ecossistemas Brasileiros</t>
  </si>
  <si>
    <t xml:space="preserve">O objetivo geral do estudo é executar um projeto de longo prazo que determine, por aproximações sucessivas, os impactos das Mudanças Climáticas Globais (MCG) sobre os ecossistemas brasileiros. </t>
  </si>
  <si>
    <t>http://fbds.org.br/fbds/article.php3?id_article=38</t>
  </si>
  <si>
    <t>Economia das Mudanças Climáticas no Brasil - Estimativas da Oferta de Recursos Hídricos no Brasil em Cenários Futuros de Clima (2015-2100)</t>
  </si>
  <si>
    <t>Este documento faz parte do projeto "Economia das Mudanças Climáticas no Brasil" e teve a responsabilidade de avaliar a variação da disponibilidade dos recursos hídricos no território brasileiro em decorrência das MC.</t>
  </si>
  <si>
    <t>http://fbds.org.br/fbds/IMG/pdf/doc-419.pdf</t>
  </si>
  <si>
    <t>Regional sustainability contrasts in Brazil as indicated by the Compass of Sustainability - CompasSus</t>
  </si>
  <si>
    <t>A new method applied to a regional assessment of sustainability in Brazil. The method considers both local and global perspectives as complementary. Agenda of sustainable development requires to cope with its conceptual ambiguity. Trade-offs between environment and development are addressed.</t>
  </si>
  <si>
    <t>Rodrigues-Filho, Saulo ; LINDOSO, D. P. ; BURSZTYN, M. ; BROUWER, F. ; Debortoli, Nathan . Regional sustainability contrasts in Brazil as indicated by the Compass of Sustainability - CompasSus. Environmental Science &amp; Policy, v. 32, p. 58-67, 2013</t>
  </si>
  <si>
    <t>Sustentabilidade da produção de etanol de cana-de-açúcar no Estado de São Paulo</t>
  </si>
  <si>
    <t>Este artigo objetiva avaliar a sustentabilidade ambiental dos municípios envolvidos com o cultivo da cana-de-açúcar no Estado de São Paulo, no período correspondente à safra de 2007/2008. Pretende-se contribuir para as pesquisas relacionadas com o tema que são importantes para o estabelecimento de políticas públicas orientadas para a gestão ambiental dos recursos naturais brasileiros. A metodologia envolve a construção de Sistema de Avaliação de Sustentabilidade (SAS), composto por indicadores das dimensões socioeconômica e ambiental de 306 municípios que possuem área plantada com cana-de-açúcar acima de 5.000 hectares. O texto mostra que os municípios que investem em práticas e instrumentos efetivos de gestão ambiental são os que apresentam os melhores desempenhos.</t>
  </si>
  <si>
    <t>RODRIGUES FILHO, SAULO ; JULIANI, ANTONIO JOSÉ . Sustentabilidade da produção de etanol de cana-de-açúcar no Estado de São Paulo. Estudos Avançados (USP. Impresso), v. 27, p. 195-212, 2013</t>
  </si>
  <si>
    <t>Towards a low carbon economy in the Amazon: the role of land-use policies.</t>
  </si>
  <si>
    <t>As mudanças climáticas, a elevação dos preços do petróleo e a crise financeira global colocaram a sustentabilidade e o “crescimento verde” da economia na agenda política. A transição para uma economia de “baixo carbono” em países desenvolvidos, como na União Européia, vem sendo buscada principalmente pela geração de energia renovável. Já os países em desenvolvimento, como o Brasil enfrentam um aumento das emissões como resultado das mudanças no uso da terra, que deverá crescer ainda mais crescimento nas próximas décadas, se não forem adotados instrumentos de política adequadamente. O desmatamento e a pecuária são as principais fontes de emissões pelo uso da terra no Brasil e estas emissões devem crescer ainda mais com com a liberalização do comércio agrícola. A transição para uma economia de “baixo carbono” no Brasil, portanto, exige políticas de uso da terra adequadas. A intensificação da agricultura pode, por um lado satisfazer a demanda mundial por soja e carne bovina. Por exemplo, estimou-se que a intensificação da produção de gado pode reduzir emissões de desmatamento em até 30%, mas essa intensificação pode também acelerar o desmatamento das florestas do Cerrado e da Amazônia. Para evitar o desmatamento adicional, grandes áreas de terras degradadas devem ser reincorporadas à produção, o que requer grandes investimentos agrícolas. Além disso, (novos) instrumentos econômicos, monitoramento, aplicação da lei e políticas de conservação apropriadas também são necessários para deter o desmatamento e perda de biodiversidade. A mudança recente do Código Florestal, por exemplo, deve acelerar ainda mais o desmatamento, tornando assim mais difícil alcançar as metas de mitigação estabelecidas pelo Estado brasileiro.</t>
  </si>
  <si>
    <t>VERBURG, R. ; LINDOSO, D. P. ; DEBORTOLI, N. ; Rodrigues-Filho, Saulo . Towards a low carbon economy in the Amazon: the role of land-use policies. Sustentabilidade em Debate, v. 2, p. 83-95, 2011</t>
  </si>
  <si>
    <t>Climate and Land Use Change</t>
  </si>
  <si>
    <t>Rodrigues-Filho, Saulo . Climate and Land Use Change. Sustentabilidade em Debate, v. 2, p. 19-22, 2011</t>
  </si>
  <si>
    <t>Desenvolvimento Sustentável, Adaptação e Vulnerabilidade à Mudança Climática no Semiárido Nordestino: um estudo de caso no Sertão do São Francisco</t>
  </si>
  <si>
    <t>Este trabalho tem como objetivo analisar os impactos e a adaptação da agricultura familiar à variabilidade e aos extremos climáticos, e as potenciais relações com o Desenvolvimento Sustentável. Para tal, toma como estudo de caso quatro municípios do semiárido baiano: Uauá, Remanso, Casa Nova e Juazeiro. Os resultados apontam impactos e respostas diferentes entre os municípios, apesar da proximidade espacial. Determinantes ambientais e tecnológicos foram centrais. Uauá, localizado distante do Rio São Francisco, sofreu os maiores impactos climáticos na série histórica considerada. Já Remanso, dispondo de grande área de vazante, beneficiou-se em eventos 
extremos de seca. Por sua vez, Juazeiro e Casa Nova destacam-se pelas extensas áreas irrigadas que amenizam os efeitos da seca, mas que levantam importantes questões de equidade no acesso ao recurso hídrico. Este e outros dilemas entre adaptação e Desenvolvimento Sustentável são discutidos ao longo do artigo.</t>
  </si>
  <si>
    <t xml:space="preserve">LINDOSO D. L; EIRÓ F.; ROCHA J. D. Desenvolvimento Sustentável, Adaptação e Vulnerabilidade à Mudança Climática no Semiárido Nordestino: um estudo de caso no Sertão do São Francisco.  Rev. Econ. NE, Fortaleza, v 44, 2013, pp 301-332 </t>
  </si>
  <si>
    <t>Climate Change and Vulnerability to Drought in the Semiarid: The Case of Smallholder Farmers in the Brazilian Northeast”. In Climate Change in Brazil : Economic, Social and Regulatory Aspects</t>
  </si>
  <si>
    <t>This book reafrms the role o Ipea in the debate on climate change andrelated public policies, in the national and international arenas. Tis is yet anotherdemonstration that Ipea is even more devoted to the Brazilian government’seorts o ormulating public policies through its ability to coordinate researcheorts and its disciplinary and institutional diversity.</t>
  </si>
  <si>
    <t>LINDOSO, D. P.; ROCHA J. D.; DERBOTOLI, N. I; PARENTE, I. I. C; EIRÓ, F. BURSZTYN, M.; RODRIGUES-FILHO S. 2011. “Climate Change and Vulnerability to Drought in the Semiarid: The Case of Smallholder Farmers in the Brazilian Northeast”. In Climate Change in Brazil : Economic, Social and Regulatory Aspects, pp. 235–256. Brasilia: IPEA, 2011</t>
  </si>
  <si>
    <t xml:space="preserve">Novas Ameaças a uma Adversidade Histórica: clima e agricultura familiar no sertão nordestino
</t>
  </si>
  <si>
    <t>A população do nordeste está exposta a vulnerabilidades que decorrem de um somatório de fatores políticos, sociais, econômicos e ambientais. As políticas públicas com o intuito de promover o desenvolvimento da região, ao longo de décadas, originaram ações governamentais que não solucionaram e aprofundaram alguns problemas, dentre eles a concentração da terra e a degradação ambiental. O meio rural da região é caracterizado pela grande presença de agricultores familiares, onde se destaca um amplo contingente de famílias vivendo na extrema pobreza. A dinâmica do regime de chuvas é marcada pela irregularidade e sofrerá graves alterações caso as previsões de mudanças climáticas se concretizem. Localizado no sudoeste do Piauí, a região de Gilbués é marcada por um processo de desertificação intensa. Apesar de possuir municípios dentro e fora da delimitação do Semiárido nordestino, essa região também sofre com os efeitos das secas e o elevado índice de evapotranspiração. Sendo assim, se faz necessária uma avaliação da vulnerabilidade destes agricultores às mudanças climáticas. Entender as causas multi-escalares da vulnerabilidade humana ajuda na identificação de múltiplas escalas de intervenções sociais, econômicas e políticas, além de contribuir para o enfrentamento e na maneira de lidar com os impactos das mudanças do clima. Neste contexto, o presente trabalho tem como objetivos: a) Identificar e analisar as vulnerabilidades dos agricultores familiares da região de Gilbués - PI frente às mudanças climáticas; e b) Discutir a influência das políticas públicas na constituição de mecanismos de redução dessas vulnerabilidades, considerando as principais políticas atuantes nesta região (Bolsa Família, P1MC, Garantia Safra e Crédito Rural). A metodologia desenvolvida - Sistema de Avaliação da Vulnerabilidade de Agricultores Familiares (SAVAF) - gerou um índice que parte da apreciação da literatura pertinente ao tema deste trabalho, da análise de dados secundários e primários oriundos de entrevistas semiestruturadas com informantes qualificados e questionários aplicados junto aos agricultores familiares da região. Como resultado, obtém-se um perfil multidimensional da vulnerabilidade dos agricultores familiares em escala comunitária, mostrando as principais dificuldades de acesso aos atributos do SAVAF analisados em cada localidade. Após a apreciação desse quadro, a análise da influência das políticas públicas na constituição de mecanismos de redução destas vulnerabilidades possibilitou identificar eventuais lacunas entre as políticas, os instrumentos nacionais e a perspectiva de redução dos riscos que assolam a agricultura familiar na área de estudo. Reconhece-se que tais políticas têm o potencial de melhorar alguns aspectos da vida dos agricultores, no entanto, algumas destas políticas não atendem a todos os agricultores da região, pois priorizam os municípios inseridos na região semiárida. Além disso, os elementos de vulnerabilidade permanecem numerosos, e afetam a capacidade de adaptação dos produtores. O aperfeiçoamento de medidas que trabalhem alguns aspectos da vulnerabilidade como a renda média, o grau de instrução, a concentração de terras, o acesso à água, dentre outros, são importantes para redução da vulnerabilidade das populações na região de Gilbués.</t>
  </si>
  <si>
    <t>Projeto Peruaçu: Implementando Tecnologias Sociais em favor de sua gente e seu rio</t>
  </si>
  <si>
    <t>Projeto executado com a Cáritas na região Norte de Minas (Januária e Itacarambi) visandomediante a aplicação de tecnologias sociais desenvolver sistemas hídricos, produtivos, de saneamento básico e proteção ambiental, que permitam garantir o direito ao acesso a água associado a segurança alimentar e a uma qualidade de vida crescente no meio rural da região contribuindo com a criação de um modelo de desenvolvimento rural sustentável nas comunidades rurais localizadas na Área de Proteção Ambiental Cavernas do Peruaçu.</t>
  </si>
  <si>
    <t>Implantação de Unidades Demonstrativas no Peruaçú (MG) e Pedro Segundo (PI)</t>
  </si>
  <si>
    <t>Implantar as de unidades demonstrativas conforme planejamento e orçamento elaborados no CPS 901-2012 nas comunidades rurais, em sistemas de produção agroecológicos e técnicas de restauração florestal definidas no recorte territorial de ação na bacia hidrográfica do Rio Peruaçu, área de ação da Iniciativa Água Brasil, nessa região.
Dentre os objetivos específicos, destacam-se:
a) Implementar ações e/ou técnicas produtivas nas 08 unidades demonstrativas acordadas e definidas no planejamento técnico específico para cada Unidade Demonstrativa, em sintonia com o planejamento técnico da Iniciativa Água Brasil 
b) Adaptar a realidade local da bacia do Peruaçu (edafoclimática e sociocultural)  experiências de sucesso desenvolvidas em outras regiões no tocante a diversificação agropecuária; manejo agroecológico; soberania alimentar, agrobiodiversidade e restauração florestal.
c) Implantar experiências produtivas que possuam a características de fácil aplicação e replicação e custos de implantação acessível a mecanismos de créditos usuais na região;</t>
  </si>
  <si>
    <t>Protegendo Florestas SKY</t>
  </si>
  <si>
    <t xml:space="preserve">O programa visa a certificação de famílias para o não uso do fogo e técnicas agrícolas sustentáveis. </t>
  </si>
  <si>
    <t>Manejo de Pastagens e recuperação Florestal no município de Xapuri</t>
  </si>
  <si>
    <t>Desenvolver modelos de restauração florestal, através de modelos de manejo de pastagens, proteção de nascentes, intalação de fossas sépticas no Município de Xapuri</t>
  </si>
  <si>
    <t>Manejo do Pirarucu</t>
  </si>
  <si>
    <t xml:space="preserve">Construção dos sistemas de manejo, baseado em acordos de pesca e no monitoramento do pulso de inundação e estoques de Pirarucu. Nos municípios de Manuel Urbano, Feijó, Tarauacá (AC). </t>
  </si>
  <si>
    <t>Análise de risco ecológico da Bacia do Paraguai</t>
  </si>
  <si>
    <t>Análise de vulnerabilidade da bacia sobre os impactos que podem ser causados à Bacia do Paraguai. Diante da falta de recursos ainda não foi feito a parte de cenários climáticos que ainda não foram incluidos.</t>
  </si>
  <si>
    <t>Pacto em defesa das Cabeceiras do Pantanal</t>
  </si>
  <si>
    <t xml:space="preserve">Plataforma política que visa que 25 municípios que estão nas cabeceiras do pantanal assinem esse pacto em defesa das cabeceiras. </t>
  </si>
  <si>
    <t>Movimento pelas águas do Rio Cabaçal</t>
  </si>
  <si>
    <t>Projeto demonstrativo de recuperação de nascentes no município de Reserva de Cabaçal/MG.</t>
  </si>
  <si>
    <t>Análise de vulnerabilidade do Rio Acre</t>
  </si>
  <si>
    <t xml:space="preserve">Análise de vulnerabilidade e risco ecológico da bacia sobre os impactos que podem ser causados à Bacia do Rio Acre. </t>
  </si>
  <si>
    <t>Análise de Vulnerabilidade e Plano de Adaptação da Microbacia do Igarapé Judia</t>
  </si>
  <si>
    <t>Com base na análise do Rio Acre, esta região foi identificada como área prioritária. O processo foi feito de maneira participativa com a população local.</t>
  </si>
  <si>
    <t>Plano Estadual de Recursos Hídricos do Acre</t>
  </si>
  <si>
    <t>Parceria técnica financeira para a realização do Plano Estadual de Recursos Hídricos do estado. O plano contém uma diretriz especificamente sobre vulnerabilidade e adaptação.</t>
  </si>
  <si>
    <t>Análise das Vulnerabilidades da Bacia Hidrográfica Lagos São João</t>
  </si>
  <si>
    <t xml:space="preserve">Análise de vulnerabilidade e risco ecológico da bacia sobre os impactos que podem ser causados à Bacia Hidrográfica lagos São João. </t>
  </si>
  <si>
    <t>Plano de Adaptação Participativo comunitário da Micro Bacia do Lontra - Casimiro de Abreu - Projeto Atitude Água e Clima</t>
  </si>
  <si>
    <t>Construção de um plano de adaptação, com base em pontos de vulnerabilidade identificados pelas próprias comunidades. Os dados geraram dados temáticos com base nos riscos mapeados e identificados com as comunidades.</t>
  </si>
  <si>
    <t>TOTAL</t>
  </si>
  <si>
    <t>ONGs</t>
  </si>
  <si>
    <t>Trabalhos mapeados</t>
  </si>
  <si>
    <t>Título</t>
  </si>
  <si>
    <t>Como atualizar esta ferramenta</t>
  </si>
  <si>
    <t>Data: 08/11/2013</t>
  </si>
  <si>
    <r>
      <t xml:space="preserve">INSTRUÇÕES clique </t>
    </r>
    <r>
      <rPr>
        <i/>
        <u/>
        <sz val="20"/>
        <color theme="0"/>
        <rFont val="Calibri"/>
        <family val="2"/>
      </rPr>
      <t>aqui</t>
    </r>
  </si>
  <si>
    <t>Cepagri</t>
  </si>
  <si>
    <t>GRÁFICOS</t>
  </si>
  <si>
    <t/>
  </si>
  <si>
    <t>Clique aqui e altere &gt;</t>
  </si>
  <si>
    <t>Análise dos Trabalhos</t>
  </si>
  <si>
    <t>e dado \/</t>
  </si>
  <si>
    <t>Clique para alterar &gt;</t>
  </si>
  <si>
    <t>Dado \/</t>
  </si>
  <si>
    <t>Análise 2 X 2</t>
  </si>
  <si>
    <t>Análise 3 X 3</t>
  </si>
  <si>
    <t>Objetivos</t>
  </si>
  <si>
    <t>Aba BASE TRABALHOS - Ferramenta de busca de trabalhos segundo critérios pré-determinados. Base de dados para análises diversas. 
Aba ANÁLISE TRABALHOS - Análises agregadas e gráficos.
Para visualização ideal o zoom deve estar em 90%; cabeçalhos/títulos ocultos; e menu superior oculto.
Esta ferramenta foi entregue anexa a um Relatório que contém um tutorial de uso.</t>
  </si>
  <si>
    <t>A partir do mapeamento de atores relevantes ao tema adaptação climática no Brasil, buscaram-se iniciativas, entre trabalhos acadêmicos e projetos, cuja relevância para o processo de adaptação seja significativa. Os trabalhos apresentados consistem naqueles apontados e validados  pelo próprio ator como referência em adaptação
Esta ferramenta foi entregue anexa a um Relatório importante para entender as especificidades da pesquisa.</t>
  </si>
  <si>
    <t>Formato original em e Ms Excel 2007 (xlsx), comptível com o Libre Calc v.4 ou superior. A leitura no Libre Office pode conter distorções de formatação. A utilização de versões anteriores do Excel e Libre pode conter erros nas apresentações dos gráficos. Este produto foi entregue com uma versão ODS, respeitando as Políticas Gerais do Padrões de Interoperabilidade do Governo Eletrônico (Portaria SLTI/MP nº 5, de 14 de julho de 2005).</t>
  </si>
  <si>
    <t>Z Costeiras</t>
  </si>
  <si>
    <t>Agropecuária e Seg Alimentar</t>
  </si>
  <si>
    <t>quantos trabalhos também tratam do tema \/</t>
  </si>
  <si>
    <t xml:space="preserve">Desconsiderar os trabalhos que tratam de mais de </t>
  </si>
  <si>
    <t>temas.</t>
  </si>
  <si>
    <t>Aviso</t>
  </si>
  <si>
    <t>Parte integrante do Produto 2.0.0 do Contrato Administrativo Nº 001 /2012</t>
  </si>
  <si>
    <t>Autor: Centro de Estudos em Sustentabilidade - GVces - FGV-EAESP</t>
  </si>
  <si>
    <t>- Consolidar os trabalhos mapeados e apontandos pelos atores respondentes como mais relevantes para o tema de adaptação à mudança do clima.
- Oferecer uma ferramenta que possibilite a manutenção dessa base de dados atualizada e funcional.
- Apresentar um mapa agregado de modo a colaborar para o desenvolvimento de análises e critérios de ações prioritárias.</t>
  </si>
  <si>
    <t>"Mapeamento de trabalhos relevantes no tema de adaptação às mudanças climáticas no Brasil</t>
  </si>
  <si>
    <r>
      <t xml:space="preserve">O MMA é responsável pela manutenção da base. Para atualizações, sugestões e outros assuntos, entre em contato com: </t>
    </r>
    <r>
      <rPr>
        <b/>
        <sz val="10"/>
        <color rgb="FF05245C"/>
        <rFont val="Calibri"/>
        <family val="2"/>
      </rPr>
      <t>email@mma</t>
    </r>
  </si>
  <si>
    <t>Total de trabalhos por tipo de informação e temas</t>
  </si>
  <si>
    <t>Trabalhos por tipo de informações e temas por tipo de estudo</t>
  </si>
  <si>
    <t>Tipo de Informação por Tema</t>
  </si>
  <si>
    <t>Correlação entre Temas</t>
  </si>
  <si>
    <t>Z Cost</t>
  </si>
  <si>
    <t>Análise 2 X 2 desconsiderando outliers</t>
  </si>
  <si>
    <t>Numavan/UFSC</t>
  </si>
  <si>
    <t>Inpa</t>
  </si>
  <si>
    <t>Epagri-SC</t>
  </si>
  <si>
    <t>Ipam</t>
  </si>
  <si>
    <t>Embrapa</t>
  </si>
  <si>
    <t>Labomar/UFC</t>
  </si>
  <si>
    <t>Coppe/UFRJ</t>
  </si>
  <si>
    <t>Coep</t>
  </si>
  <si>
    <t>Nepo/Unicamp</t>
  </si>
  <si>
    <t>Inpe</t>
  </si>
  <si>
    <t>IAG/USP</t>
  </si>
  <si>
    <t>CDS/UNB</t>
  </si>
  <si>
    <t>Insa</t>
  </si>
  <si>
    <t>CTG/UFPE</t>
  </si>
  <si>
    <t>FEA/USP</t>
  </si>
  <si>
    <t>Fiocruz</t>
  </si>
  <si>
    <t>IPA-PE</t>
  </si>
  <si>
    <t>ENS/USFC</t>
  </si>
  <si>
    <t>Cemaden</t>
  </si>
  <si>
    <t>IO/FURG</t>
  </si>
  <si>
    <t>Ceresan/UFRRJ</t>
  </si>
  <si>
    <t>Funceme-CE</t>
  </si>
  <si>
    <t>Feam-MG</t>
  </si>
  <si>
    <t>Cedeplar/UFMG</t>
  </si>
  <si>
    <t>INCT/MC</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</si>
</sst>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rgb="FF000000"/>
      <name val="Calibri"/>
      <family val="2"/>
      <charset val="1"/>
    </font>
    <font>
      <sz val="11"/>
      <color theme="1"/>
      <name val="Calibri"/>
      <family val="2"/>
      <scheme val="minor"/>
    </font>
    <font>
      <sz val="10"/>
      <color rgb="FF000000"/>
      <name val="Calibri"/>
      <family val="2"/>
      <charset val="1"/>
    </font>
    <font>
      <sz val="10"/>
      <color rgb="FFFFFFFF"/>
      <name val="Calibri"/>
      <family val="2"/>
      <charset val="1"/>
    </font>
    <font>
      <sz val="10"/>
      <color rgb="FF05245C"/>
      <name val="Calibri"/>
      <family val="2"/>
      <charset val="1"/>
    </font>
    <font>
      <b/>
      <sz val="10"/>
      <color rgb="FFFFFFFF"/>
      <name val="Calibri"/>
      <family val="2"/>
      <charset val="1"/>
    </font>
    <font>
      <sz val="8"/>
      <color rgb="FF000000"/>
      <name val="Calibri"/>
      <family val="2"/>
      <charset val="1"/>
    </font>
    <font>
      <u/>
      <sz val="11"/>
      <color rgb="FF0000FF"/>
      <name val="Calibri"/>
      <family val="2"/>
      <charset val="1"/>
    </font>
    <font>
      <sz val="8"/>
      <color rgb="FF000000"/>
      <name val="Calibri"/>
      <family val="2"/>
    </font>
    <font>
      <u/>
      <sz val="11"/>
      <color indexed="30"/>
      <name val="Calibri"/>
      <family val="2"/>
    </font>
    <font>
      <u/>
      <sz val="11"/>
      <color theme="10"/>
      <name val="Calibri"/>
      <family val="2"/>
      <scheme val="minor"/>
    </font>
    <font>
      <sz val="8"/>
      <color theme="1"/>
      <name val="Calibri"/>
      <family val="2"/>
    </font>
    <font>
      <sz val="8"/>
      <name val="Calibri"/>
      <family val="2"/>
    </font>
    <font>
      <b/>
      <sz val="9"/>
      <color theme="0"/>
      <name val="Calibri"/>
      <family val="2"/>
      <scheme val="minor"/>
    </font>
    <font>
      <sz val="9"/>
      <color theme="1"/>
      <name val="Calibri"/>
      <family val="2"/>
      <scheme val="minor"/>
    </font>
    <font>
      <b/>
      <sz val="9"/>
      <color theme="1"/>
      <name val="Calibri"/>
      <family val="2"/>
      <scheme val="minor"/>
    </font>
    <font>
      <i/>
      <sz val="20"/>
      <color theme="0"/>
      <name val="Calibri"/>
      <family val="2"/>
    </font>
    <font>
      <b/>
      <sz val="9"/>
      <name val="Calibri"/>
      <family val="2"/>
      <scheme val="minor"/>
    </font>
    <font>
      <b/>
      <sz val="10"/>
      <color rgb="FF05245C"/>
      <name val="Calibri"/>
      <family val="2"/>
    </font>
    <font>
      <u/>
      <sz val="8"/>
      <name val="Calibri"/>
      <family val="2"/>
    </font>
    <font>
      <i/>
      <u/>
      <sz val="20"/>
      <color theme="0"/>
      <name val="Calibri"/>
      <family val="2"/>
    </font>
    <font>
      <i/>
      <sz val="8"/>
      <color theme="0"/>
      <name val="Calibri"/>
      <family val="2"/>
    </font>
    <font>
      <sz val="8"/>
      <color theme="0"/>
      <name val="Calibri"/>
      <family val="2"/>
    </font>
    <font>
      <b/>
      <sz val="8"/>
      <name val="Calibri"/>
      <family val="2"/>
      <scheme val="minor"/>
    </font>
    <font>
      <sz val="9"/>
      <color theme="0"/>
      <name val="Calibri"/>
      <family val="2"/>
      <scheme val="minor"/>
    </font>
  </fonts>
  <fills count="12">
    <fill>
      <patternFill patternType="none"/>
    </fill>
    <fill>
      <patternFill patternType="gray125"/>
    </fill>
    <fill>
      <patternFill patternType="solid">
        <fgColor rgb="FFFFFFFF"/>
        <bgColor rgb="FFF2F2F2"/>
      </patternFill>
    </fill>
    <fill>
      <patternFill patternType="solid">
        <fgColor rgb="FF05245C"/>
        <bgColor rgb="FF10243E"/>
      </patternFill>
    </fill>
    <fill>
      <patternFill patternType="solid">
        <fgColor theme="3" tint="-0.499984740745262"/>
        <bgColor indexed="64"/>
      </patternFill>
    </fill>
    <fill>
      <patternFill patternType="solid">
        <fgColor theme="6" tint="-0.499984740745262"/>
        <bgColor indexed="64"/>
      </patternFill>
    </fill>
    <fill>
      <patternFill patternType="solid">
        <fgColor rgb="FFFFA41D"/>
        <bgColor indexed="64"/>
      </patternFill>
    </fill>
    <fill>
      <patternFill patternType="solid">
        <fgColor theme="0"/>
        <bgColor rgb="FFF2F2F2"/>
      </patternFill>
    </fill>
    <fill>
      <patternFill patternType="solid">
        <fgColor theme="0"/>
        <bgColor indexed="64"/>
      </patternFill>
    </fill>
    <fill>
      <patternFill patternType="solid">
        <fgColor rgb="FFFFBD5B"/>
        <bgColor indexed="64"/>
      </patternFill>
    </fill>
    <fill>
      <patternFill patternType="solid">
        <fgColor rgb="FFFFB547"/>
        <bgColor indexed="64"/>
      </patternFill>
    </fill>
    <fill>
      <patternFill patternType="solid">
        <fgColor theme="6"/>
        <bgColor indexed="64"/>
      </patternFill>
    </fill>
  </fills>
  <borders count="46">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right style="hair">
        <color theme="0" tint="-0.24994659260841701"/>
      </right>
      <top style="hair">
        <color theme="0" tint="-0.24994659260841701"/>
      </top>
      <bottom style="hair">
        <color theme="0" tint="-0.24994659260841701"/>
      </bottom>
      <diagonal/>
    </border>
    <border>
      <left style="hair">
        <color theme="0" tint="-0.24994659260841701"/>
      </left>
      <right style="medium">
        <color indexed="64"/>
      </right>
      <top style="hair">
        <color theme="0" tint="-0.24994659260841701"/>
      </top>
      <bottom style="hair">
        <color theme="0" tint="-0.24994659260841701"/>
      </bottom>
      <diagonal/>
    </border>
    <border>
      <left style="hair">
        <color theme="0" tint="-0.24994659260841701"/>
      </left>
      <right/>
      <top style="hair">
        <color theme="0" tint="-0.24994659260841701"/>
      </top>
      <bottom style="hair">
        <color theme="0" tint="-0.24994659260841701"/>
      </bottom>
      <diagonal/>
    </border>
    <border>
      <left style="medium">
        <color indexed="64"/>
      </left>
      <right style="hair">
        <color theme="0" tint="-0.24994659260841701"/>
      </right>
      <top style="hair">
        <color theme="0" tint="-0.24994659260841701"/>
      </top>
      <bottom style="hair">
        <color theme="0" tint="-0.24994659260841701"/>
      </bottom>
      <diagonal/>
    </border>
    <border>
      <left style="medium">
        <color indexed="64"/>
      </left>
      <right style="medium">
        <color indexed="64"/>
      </right>
      <top style="hair">
        <color theme="0" tint="-0.24994659260841701"/>
      </top>
      <bottom style="hair">
        <color theme="0" tint="-0.24994659260841701"/>
      </bottom>
      <diagonal/>
    </border>
    <border>
      <left style="medium">
        <color indexed="64"/>
      </left>
      <right style="medium">
        <color indexed="64"/>
      </right>
      <top/>
      <bottom/>
      <diagonal/>
    </border>
    <border>
      <left style="medium">
        <color indexed="64"/>
      </left>
      <right style="medium">
        <color indexed="64"/>
      </right>
      <top style="medium">
        <color indexed="64"/>
      </top>
      <bottom style="hair">
        <color theme="0" tint="-0.24994659260841701"/>
      </bottom>
      <diagonal/>
    </border>
    <border>
      <left style="hair">
        <color theme="0" tint="-0.24994659260841701"/>
      </left>
      <right style="hair">
        <color theme="0" tint="-0.24994659260841701"/>
      </right>
      <top style="medium">
        <color indexed="64"/>
      </top>
      <bottom style="hair">
        <color theme="0" tint="-0.24994659260841701"/>
      </bottom>
      <diagonal/>
    </border>
    <border>
      <left style="hair">
        <color theme="0" tint="-0.24994659260841701"/>
      </left>
      <right style="medium">
        <color indexed="64"/>
      </right>
      <top style="medium">
        <color indexed="64"/>
      </top>
      <bottom style="hair">
        <color theme="0" tint="-0.24994659260841701"/>
      </bottom>
      <diagonal/>
    </border>
    <border>
      <left style="medium">
        <color auto="1"/>
      </left>
      <right style="hair">
        <color theme="0" tint="-0.24994659260841701"/>
      </right>
      <top style="medium">
        <color indexed="64"/>
      </top>
      <bottom style="hair">
        <color theme="0" tint="-0.24994659260841701"/>
      </bottom>
      <diagonal/>
    </border>
    <border>
      <left style="medium">
        <color auto="1"/>
      </left>
      <right/>
      <top style="medium">
        <color indexed="64"/>
      </top>
      <bottom style="hair">
        <color theme="0" tint="-0.24994659260841701"/>
      </bottom>
      <diagonal/>
    </border>
    <border>
      <left style="medium">
        <color indexed="64"/>
      </left>
      <right/>
      <top style="hair">
        <color theme="0" tint="-0.24994659260841701"/>
      </top>
      <bottom style="hair">
        <color theme="0" tint="-0.24994659260841701"/>
      </bottom>
      <diagonal/>
    </border>
    <border>
      <left/>
      <right style="hair">
        <color theme="0" tint="-0.24994659260841701"/>
      </right>
      <top style="medium">
        <color indexed="64"/>
      </top>
      <bottom style="hair">
        <color theme="0" tint="-0.24994659260841701"/>
      </bottom>
      <diagonal/>
    </border>
    <border>
      <left/>
      <right/>
      <top style="medium">
        <color indexed="64"/>
      </top>
      <bottom style="hair">
        <color theme="0" tint="-0.24994659260841701"/>
      </bottom>
      <diagonal/>
    </border>
    <border>
      <left/>
      <right/>
      <top style="hair">
        <color theme="0" tint="-0.24994659260841701"/>
      </top>
      <bottom style="hair">
        <color theme="0" tint="-0.24994659260841701"/>
      </bottom>
      <diagonal/>
    </border>
    <border>
      <left style="hair">
        <color theme="0" tint="-0.24994659260841701"/>
      </left>
      <right/>
      <top style="medium">
        <color indexed="64"/>
      </top>
      <bottom style="hair">
        <color theme="0" tint="-0.24994659260841701"/>
      </bottom>
      <diagonal/>
    </border>
    <border>
      <left/>
      <right style="medium">
        <color indexed="64"/>
      </right>
      <top style="medium">
        <color indexed="64"/>
      </top>
      <bottom style="hair">
        <color theme="0" tint="-0.24994659260841701"/>
      </bottom>
      <diagonal/>
    </border>
    <border>
      <left/>
      <right style="medium">
        <color indexed="64"/>
      </right>
      <top style="hair">
        <color theme="0" tint="-0.24994659260841701"/>
      </top>
      <bottom style="hair">
        <color theme="0" tint="-0.24994659260841701"/>
      </bottom>
      <diagonal/>
    </border>
    <border>
      <left style="thin">
        <color auto="1"/>
      </left>
      <right style="thin">
        <color auto="1"/>
      </right>
      <top/>
      <bottom style="medium">
        <color indexed="64"/>
      </bottom>
      <diagonal/>
    </border>
  </borders>
  <cellStyleXfs count="5">
    <xf numFmtId="0" fontId="0" fillId="0" borderId="0"/>
    <xf numFmtId="0" fontId="7" fillId="0" borderId="0"/>
    <xf numFmtId="0" fontId="1" fillId="0" borderId="0"/>
    <xf numFmtId="0" fontId="9" fillId="0" borderId="0" applyNumberFormat="0" applyFill="0" applyBorder="0" applyAlignment="0" applyProtection="0"/>
    <xf numFmtId="0" fontId="10" fillId="0" borderId="0" applyNumberFormat="0" applyFill="0" applyBorder="0" applyAlignment="0" applyProtection="0"/>
  </cellStyleXfs>
  <cellXfs count="122">
    <xf numFmtId="0" fontId="0" fillId="0" borderId="0" xfId="0"/>
    <xf numFmtId="0" fontId="2" fillId="0" borderId="0" xfId="0" applyFont="1"/>
    <xf numFmtId="0" fontId="3" fillId="3" borderId="0" xfId="0" applyFont="1" applyFill="1" applyAlignment="1">
      <alignment vertical="top"/>
    </xf>
    <xf numFmtId="0" fontId="4" fillId="2" borderId="0" xfId="0" applyFont="1" applyFill="1" applyAlignment="1">
      <alignment horizontal="left" wrapText="1"/>
    </xf>
    <xf numFmtId="0" fontId="5" fillId="3" borderId="0" xfId="0" applyFont="1" applyFill="1" applyAlignment="1">
      <alignment horizontal="left" vertical="top"/>
    </xf>
    <xf numFmtId="0" fontId="6" fillId="2" borderId="0" xfId="0" applyFont="1" applyFill="1" applyAlignment="1">
      <alignment horizontal="left"/>
    </xf>
    <xf numFmtId="0" fontId="8" fillId="0" borderId="0" xfId="0" applyFont="1"/>
    <xf numFmtId="0" fontId="14" fillId="0" borderId="0" xfId="2" applyFont="1"/>
    <xf numFmtId="0" fontId="17" fillId="6" borderId="11" xfId="2" applyFont="1" applyFill="1" applyBorder="1" applyAlignment="1">
      <alignment horizontal="center" vertical="center" wrapText="1"/>
    </xf>
    <xf numFmtId="0" fontId="17" fillId="5" borderId="11" xfId="2" applyFont="1" applyFill="1" applyBorder="1" applyAlignment="1">
      <alignment horizontal="center" vertical="center" wrapText="1"/>
    </xf>
    <xf numFmtId="0" fontId="2" fillId="7" borderId="0" xfId="0" applyFont="1" applyFill="1"/>
    <xf numFmtId="0" fontId="0" fillId="8" borderId="0" xfId="0" applyFill="1"/>
    <xf numFmtId="0" fontId="2" fillId="8" borderId="0" xfId="0" applyFont="1" applyFill="1"/>
    <xf numFmtId="0" fontId="4" fillId="7" borderId="0" xfId="0" applyFont="1" applyFill="1" applyAlignment="1">
      <alignment horizontal="left" wrapText="1"/>
    </xf>
    <xf numFmtId="0" fontId="4" fillId="7" borderId="0" xfId="0" applyFont="1" applyFill="1" applyAlignment="1">
      <alignment horizontal="left" vertical="top" wrapText="1"/>
    </xf>
    <xf numFmtId="0" fontId="2" fillId="7" borderId="0" xfId="0" applyFont="1" applyFill="1" applyAlignment="1">
      <alignment horizontal="left" vertical="top"/>
    </xf>
    <xf numFmtId="0" fontId="6" fillId="2" borderId="0" xfId="0" applyFont="1" applyFill="1" applyAlignment="1">
      <alignment horizontal="left" wrapText="1"/>
    </xf>
    <xf numFmtId="0" fontId="12" fillId="0" borderId="0" xfId="2" applyFont="1" applyFill="1" applyAlignment="1">
      <alignment vertical="center"/>
    </xf>
    <xf numFmtId="0" fontId="11" fillId="0" borderId="0" xfId="2" applyFont="1" applyAlignment="1">
      <alignment vertical="center"/>
    </xf>
    <xf numFmtId="0" fontId="8" fillId="0" borderId="32" xfId="0" applyFont="1" applyBorder="1"/>
    <xf numFmtId="0" fontId="8" fillId="0" borderId="5" xfId="0" applyFont="1" applyBorder="1"/>
    <xf numFmtId="0" fontId="8" fillId="0" borderId="0" xfId="0" applyFont="1" applyBorder="1"/>
    <xf numFmtId="0" fontId="8" fillId="0" borderId="6" xfId="0" applyFont="1" applyBorder="1"/>
    <xf numFmtId="0" fontId="12" fillId="0" borderId="11" xfId="2" applyFont="1" applyFill="1" applyBorder="1" applyAlignment="1">
      <alignment horizontal="center" vertical="center" wrapText="1"/>
    </xf>
    <xf numFmtId="0" fontId="12" fillId="6" borderId="11"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0" borderId="34" xfId="2" applyFont="1" applyFill="1" applyBorder="1" applyAlignment="1">
      <alignment horizontal="center" vertical="center" wrapText="1"/>
    </xf>
    <xf numFmtId="0" fontId="12" fillId="0" borderId="26" xfId="2" applyFont="1" applyFill="1" applyBorder="1" applyAlignment="1">
      <alignment horizontal="center" vertical="center" wrapText="1"/>
    </xf>
    <xf numFmtId="0" fontId="12" fillId="0" borderId="23" xfId="2" applyFont="1" applyFill="1" applyBorder="1" applyAlignment="1">
      <alignment horizontal="center" vertical="center" wrapText="1"/>
    </xf>
    <xf numFmtId="0" fontId="12" fillId="0" borderId="37" xfId="2" applyFont="1" applyBorder="1" applyAlignment="1">
      <alignment horizontal="left" vertical="center" wrapText="1"/>
    </xf>
    <xf numFmtId="0" fontId="12" fillId="0" borderId="38" xfId="2" applyFont="1" applyBorder="1" applyAlignment="1">
      <alignment horizontal="left" vertical="center" wrapText="1"/>
    </xf>
    <xf numFmtId="0" fontId="12" fillId="0" borderId="25" xfId="2" applyFont="1" applyFill="1" applyBorder="1" applyAlignment="1">
      <alignment horizontal="center" vertical="center" wrapText="1"/>
    </xf>
    <xf numFmtId="0" fontId="12" fillId="0" borderId="39" xfId="2" applyFont="1" applyFill="1" applyBorder="1" applyAlignment="1">
      <alignment horizontal="center" vertical="center" wrapText="1"/>
    </xf>
    <xf numFmtId="0" fontId="12" fillId="0" borderId="27" xfId="2" applyFont="1" applyFill="1" applyBorder="1" applyAlignment="1">
      <alignment horizontal="center" vertical="center" wrapText="1"/>
    </xf>
    <xf numFmtId="0" fontId="12" fillId="0" borderId="33"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24" xfId="2" applyFont="1" applyFill="1" applyBorder="1" applyAlignment="1">
      <alignment horizontal="center" vertical="center" wrapText="1"/>
    </xf>
    <xf numFmtId="0" fontId="12" fillId="0" borderId="40" xfId="2" applyFont="1" applyFill="1" applyBorder="1" applyAlignment="1">
      <alignment horizontal="center" vertical="center" wrapText="1"/>
    </xf>
    <xf numFmtId="0" fontId="12" fillId="0" borderId="41" xfId="2" applyFont="1" applyFill="1" applyBorder="1" applyAlignment="1">
      <alignment horizontal="center" vertical="center" wrapText="1"/>
    </xf>
    <xf numFmtId="0" fontId="8" fillId="0" borderId="0" xfId="0" applyFont="1" applyFill="1" applyBorder="1"/>
    <xf numFmtId="0" fontId="12" fillId="5" borderId="25" xfId="2" applyFont="1" applyFill="1" applyBorder="1" applyAlignment="1">
      <alignment horizontal="center" vertical="center" wrapText="1"/>
    </xf>
    <xf numFmtId="0" fontId="12" fillId="0" borderId="36" xfId="2" applyFont="1" applyFill="1" applyBorder="1" applyAlignment="1">
      <alignment horizontal="center" vertical="center" wrapText="1"/>
    </xf>
    <xf numFmtId="0" fontId="12" fillId="0" borderId="35" xfId="2" applyFont="1" applyFill="1" applyBorder="1" applyAlignment="1">
      <alignment horizontal="center" vertical="center" wrapText="1"/>
    </xf>
    <xf numFmtId="0" fontId="12" fillId="0" borderId="30" xfId="2" applyFont="1" applyFill="1" applyBorder="1" applyAlignment="1">
      <alignment horizontal="center" vertical="center" wrapText="1"/>
    </xf>
    <xf numFmtId="0" fontId="12" fillId="0" borderId="28" xfId="2" applyFont="1" applyFill="1" applyBorder="1" applyAlignment="1">
      <alignment horizontal="center" vertical="center" wrapText="1"/>
    </xf>
    <xf numFmtId="0" fontId="12" fillId="5" borderId="23" xfId="2" applyFont="1" applyFill="1" applyBorder="1" applyAlignment="1">
      <alignment horizontal="center" vertical="center" wrapText="1"/>
    </xf>
    <xf numFmtId="0" fontId="12" fillId="0" borderId="42" xfId="2" applyFont="1" applyFill="1" applyBorder="1" applyAlignment="1">
      <alignment horizontal="center" vertical="center" wrapText="1"/>
    </xf>
    <xf numFmtId="0" fontId="12" fillId="0" borderId="29" xfId="2" applyFont="1" applyFill="1" applyBorder="1" applyAlignment="1">
      <alignment horizontal="center" vertical="center" wrapText="1"/>
    </xf>
    <xf numFmtId="0" fontId="12" fillId="0" borderId="37" xfId="2" applyFont="1" applyBorder="1" applyAlignment="1">
      <alignment horizontal="center" vertical="center" wrapText="1"/>
    </xf>
    <xf numFmtId="0" fontId="12" fillId="0" borderId="38" xfId="2" applyFont="1" applyBorder="1" applyAlignment="1">
      <alignment horizontal="center" vertical="center" wrapText="1"/>
    </xf>
    <xf numFmtId="0" fontId="19" fillId="0" borderId="43" xfId="3" applyFont="1" applyBorder="1" applyAlignment="1">
      <alignment vertical="center" wrapText="1"/>
    </xf>
    <xf numFmtId="0" fontId="19" fillId="0" borderId="44" xfId="3" applyFont="1" applyBorder="1" applyAlignment="1">
      <alignment vertical="center" wrapText="1"/>
    </xf>
    <xf numFmtId="0" fontId="12" fillId="0" borderId="33" xfId="2" applyFont="1" applyBorder="1" applyAlignment="1">
      <alignment vertical="center" wrapText="1"/>
    </xf>
    <xf numFmtId="0" fontId="12" fillId="0" borderId="31" xfId="2" applyFont="1" applyBorder="1" applyAlignment="1">
      <alignment vertical="center" wrapText="1"/>
    </xf>
    <xf numFmtId="0" fontId="17" fillId="0" borderId="11" xfId="2" applyFont="1" applyFill="1" applyBorder="1" applyAlignment="1">
      <alignment horizontal="center" vertical="center" wrapText="1"/>
    </xf>
    <xf numFmtId="0" fontId="14" fillId="0" borderId="17" xfId="2" applyFont="1" applyFill="1" applyBorder="1" applyAlignment="1">
      <alignment horizontal="center" vertical="center" wrapText="1"/>
    </xf>
    <xf numFmtId="0" fontId="15" fillId="0" borderId="18" xfId="2" applyFont="1" applyFill="1" applyBorder="1" applyAlignment="1">
      <alignment horizontal="center" vertical="center" wrapText="1"/>
    </xf>
    <xf numFmtId="0" fontId="15" fillId="0" borderId="19" xfId="2" applyFont="1" applyBorder="1" applyAlignment="1">
      <alignment horizontal="center" vertical="center"/>
    </xf>
    <xf numFmtId="0" fontId="15" fillId="0" borderId="22" xfId="2" applyFont="1" applyBorder="1" applyAlignment="1">
      <alignment horizontal="center" vertical="center"/>
    </xf>
    <xf numFmtId="0" fontId="16" fillId="4" borderId="4" xfId="0" applyFont="1" applyFill="1" applyBorder="1" applyAlignment="1">
      <alignment vertical="center"/>
    </xf>
    <xf numFmtId="0" fontId="17" fillId="6" borderId="10" xfId="2" applyFont="1" applyFill="1" applyBorder="1" applyAlignment="1">
      <alignment horizontal="center" vertical="center" wrapText="1"/>
    </xf>
    <xf numFmtId="0" fontId="17" fillId="9" borderId="11" xfId="2" applyFont="1" applyFill="1" applyBorder="1" applyAlignment="1">
      <alignment horizontal="center" vertical="center" wrapText="1"/>
    </xf>
    <xf numFmtId="9" fontId="14" fillId="0" borderId="0" xfId="2" applyNumberFormat="1" applyFont="1"/>
    <xf numFmtId="0" fontId="14" fillId="0" borderId="15" xfId="2" applyFont="1" applyFill="1" applyBorder="1" applyAlignment="1">
      <alignment horizontal="center" vertical="center" wrapText="1"/>
    </xf>
    <xf numFmtId="0" fontId="12" fillId="0" borderId="17" xfId="2" applyFont="1" applyBorder="1" applyAlignment="1">
      <alignment horizontal="center" vertical="center" wrapText="1"/>
    </xf>
    <xf numFmtId="0" fontId="12" fillId="0" borderId="18" xfId="2" applyFont="1" applyBorder="1" applyAlignment="1">
      <alignment horizontal="center" vertical="center" wrapText="1"/>
    </xf>
    <xf numFmtId="0" fontId="14" fillId="0" borderId="12" xfId="2" applyFont="1" applyBorder="1"/>
    <xf numFmtId="0" fontId="12" fillId="0" borderId="15" xfId="2" applyFont="1" applyBorder="1" applyAlignment="1">
      <alignment horizontal="center" vertical="center" wrapText="1"/>
    </xf>
    <xf numFmtId="0" fontId="14" fillId="0" borderId="18" xfId="2" applyFont="1" applyFill="1" applyBorder="1" applyAlignment="1">
      <alignment horizontal="center" vertical="center" wrapText="1"/>
    </xf>
    <xf numFmtId="0" fontId="15" fillId="0" borderId="16" xfId="2" applyFont="1" applyBorder="1" applyAlignment="1">
      <alignment horizontal="right" vertical="center"/>
    </xf>
    <xf numFmtId="0" fontId="14" fillId="0" borderId="16" xfId="2" applyFont="1" applyBorder="1" applyAlignment="1">
      <alignment horizontal="right" vertical="center"/>
    </xf>
    <xf numFmtId="0" fontId="14" fillId="0" borderId="20" xfId="2" applyFont="1" applyBorder="1" applyAlignment="1">
      <alignment horizontal="right" vertical="center"/>
    </xf>
    <xf numFmtId="0" fontId="15" fillId="0" borderId="1" xfId="2" applyFont="1" applyBorder="1" applyAlignment="1">
      <alignment horizontal="right" vertical="center"/>
    </xf>
    <xf numFmtId="0" fontId="14" fillId="0" borderId="10" xfId="2" applyFont="1" applyBorder="1" applyAlignment="1">
      <alignment horizontal="right" vertical="center"/>
    </xf>
    <xf numFmtId="0" fontId="14" fillId="0" borderId="21" xfId="2" applyFont="1" applyBorder="1" applyAlignment="1">
      <alignment horizontal="right" vertical="center"/>
    </xf>
    <xf numFmtId="0" fontId="15" fillId="0" borderId="45" xfId="2" applyFont="1" applyBorder="1" applyAlignment="1">
      <alignment horizontal="right" vertical="center"/>
    </xf>
    <xf numFmtId="0" fontId="14" fillId="0" borderId="19" xfId="2" applyFont="1" applyBorder="1" applyAlignment="1">
      <alignment horizontal="right" vertical="center"/>
    </xf>
    <xf numFmtId="0" fontId="14" fillId="0" borderId="22" xfId="2" applyFont="1" applyBorder="1" applyAlignment="1">
      <alignment horizontal="right" vertical="center"/>
    </xf>
    <xf numFmtId="0" fontId="14" fillId="0" borderId="12" xfId="2" applyFont="1" applyBorder="1" applyAlignment="1">
      <alignment horizontal="right"/>
    </xf>
    <xf numFmtId="0" fontId="14" fillId="0" borderId="0" xfId="2" applyFont="1" applyAlignment="1">
      <alignment horizontal="right"/>
    </xf>
    <xf numFmtId="0" fontId="14" fillId="0" borderId="16" xfId="2" applyFont="1" applyBorder="1" applyAlignment="1">
      <alignment horizontal="right"/>
    </xf>
    <xf numFmtId="0" fontId="14" fillId="0" borderId="20" xfId="2" applyFont="1" applyBorder="1" applyAlignment="1">
      <alignment horizontal="right"/>
    </xf>
    <xf numFmtId="0" fontId="14" fillId="0" borderId="10" xfId="2" applyFont="1" applyBorder="1" applyAlignment="1">
      <alignment horizontal="right"/>
    </xf>
    <xf numFmtId="0" fontId="14" fillId="0" borderId="21" xfId="2" applyFont="1" applyBorder="1" applyAlignment="1">
      <alignment horizontal="right"/>
    </xf>
    <xf numFmtId="0" fontId="14" fillId="0" borderId="19" xfId="2" applyFont="1" applyBorder="1" applyAlignment="1">
      <alignment horizontal="right"/>
    </xf>
    <xf numFmtId="0" fontId="14" fillId="0" borderId="22" xfId="2" applyFont="1" applyBorder="1" applyAlignment="1">
      <alignment horizontal="right"/>
    </xf>
    <xf numFmtId="0" fontId="15" fillId="0" borderId="16" xfId="2" applyFont="1" applyBorder="1" applyAlignment="1">
      <alignment horizontal="right"/>
    </xf>
    <xf numFmtId="0" fontId="15" fillId="0" borderId="10" xfId="2" applyFont="1" applyBorder="1" applyAlignment="1">
      <alignment horizontal="right"/>
    </xf>
    <xf numFmtId="0" fontId="15" fillId="0" borderId="19" xfId="2" applyFont="1" applyBorder="1" applyAlignment="1">
      <alignment horizontal="right"/>
    </xf>
    <xf numFmtId="0" fontId="14" fillId="0" borderId="0" xfId="2" quotePrefix="1" applyFont="1"/>
    <xf numFmtId="0" fontId="14" fillId="0" borderId="0" xfId="2" applyFont="1" applyAlignment="1">
      <alignment horizontal="left"/>
    </xf>
    <xf numFmtId="3" fontId="14" fillId="0" borderId="10" xfId="2" applyNumberFormat="1" applyFont="1" applyBorder="1" applyAlignment="1">
      <alignment horizontal="center" vertical="center"/>
    </xf>
    <xf numFmtId="0" fontId="0" fillId="0" borderId="0" xfId="0" applyAlignment="1">
      <alignment horizontal="right" vertical="center"/>
    </xf>
    <xf numFmtId="0" fontId="17" fillId="10" borderId="11" xfId="2" applyFont="1" applyFill="1" applyBorder="1" applyAlignment="1">
      <alignment horizontal="center" vertical="center" wrapText="1"/>
    </xf>
    <xf numFmtId="9" fontId="14" fillId="0" borderId="10" xfId="2" applyNumberFormat="1" applyFont="1" applyBorder="1" applyAlignment="1">
      <alignment horizontal="center" vertical="center"/>
    </xf>
    <xf numFmtId="3" fontId="14" fillId="0" borderId="0" xfId="2" applyNumberFormat="1" applyFont="1"/>
    <xf numFmtId="0" fontId="23" fillId="11" borderId="10" xfId="2" applyFont="1" applyFill="1" applyBorder="1" applyAlignment="1">
      <alignment horizontal="center" vertical="center" wrapText="1"/>
    </xf>
    <xf numFmtId="0" fontId="14" fillId="0" borderId="0" xfId="2" applyFont="1" applyAlignment="1">
      <alignment horizontal="center"/>
    </xf>
    <xf numFmtId="3" fontId="14" fillId="0" borderId="0" xfId="2" applyNumberFormat="1" applyFont="1" applyAlignment="1">
      <alignment horizontal="center"/>
    </xf>
    <xf numFmtId="0" fontId="17" fillId="5" borderId="10" xfId="2" applyFont="1" applyFill="1" applyBorder="1" applyAlignment="1">
      <alignment horizontal="center" vertical="center" wrapText="1"/>
    </xf>
    <xf numFmtId="0" fontId="22" fillId="0" borderId="0" xfId="2" applyFont="1" applyAlignment="1">
      <alignment vertical="center"/>
    </xf>
    <xf numFmtId="0" fontId="4" fillId="2" borderId="0" xfId="0" applyFont="1" applyFill="1" applyAlignment="1">
      <alignment horizontal="left" vertical="top" wrapText="1"/>
    </xf>
    <xf numFmtId="0" fontId="15" fillId="0" borderId="0" xfId="2" applyFont="1"/>
    <xf numFmtId="0" fontId="24" fillId="4" borderId="0" xfId="2" applyFont="1" applyFill="1"/>
    <xf numFmtId="0" fontId="4" fillId="7" borderId="0" xfId="0" quotePrefix="1" applyFont="1" applyFill="1" applyAlignment="1">
      <alignment horizontal="left" vertical="top" wrapText="1"/>
    </xf>
    <xf numFmtId="0" fontId="4" fillId="7" borderId="0" xfId="0" applyFont="1" applyFill="1" applyAlignment="1">
      <alignment horizontal="left" vertical="top" wrapText="1"/>
    </xf>
    <xf numFmtId="0" fontId="21" fillId="4" borderId="7" xfId="0" applyFont="1" applyFill="1" applyBorder="1" applyAlignment="1">
      <alignment horizontal="center" vertical="center"/>
    </xf>
    <xf numFmtId="0" fontId="21" fillId="4" borderId="8" xfId="0" applyFont="1" applyFill="1" applyBorder="1" applyAlignment="1">
      <alignment horizontal="center" vertical="center"/>
    </xf>
    <xf numFmtId="0" fontId="22" fillId="4" borderId="23" xfId="2" applyFont="1" applyFill="1" applyBorder="1" applyAlignment="1">
      <alignment horizontal="center" vertical="center" wrapText="1"/>
    </xf>
    <xf numFmtId="0" fontId="22" fillId="4" borderId="24" xfId="2" applyFont="1" applyFill="1" applyBorder="1" applyAlignment="1">
      <alignment horizontal="center" vertical="center" wrapText="1"/>
    </xf>
    <xf numFmtId="0" fontId="22" fillId="4" borderId="25" xfId="2" applyFont="1" applyFill="1" applyBorder="1" applyAlignment="1">
      <alignment horizontal="center" vertical="center" wrapText="1"/>
    </xf>
    <xf numFmtId="0" fontId="22" fillId="4" borderId="4" xfId="2" applyFont="1" applyFill="1" applyBorder="1" applyAlignment="1">
      <alignment horizontal="center" vertical="center" wrapText="1"/>
    </xf>
    <xf numFmtId="0" fontId="22" fillId="4" borderId="12" xfId="2" applyFont="1" applyFill="1" applyBorder="1" applyAlignment="1">
      <alignment horizontal="center" vertical="center" wrapText="1"/>
    </xf>
    <xf numFmtId="0" fontId="22" fillId="4" borderId="13" xfId="2" applyFont="1" applyFill="1" applyBorder="1" applyAlignment="1">
      <alignment horizontal="center" vertical="center" wrapText="1"/>
    </xf>
    <xf numFmtId="0" fontId="17" fillId="5" borderId="2" xfId="2" applyFont="1" applyFill="1" applyBorder="1" applyAlignment="1">
      <alignment horizontal="center" vertical="center" wrapText="1"/>
    </xf>
    <xf numFmtId="0" fontId="17" fillId="5" borderId="3" xfId="2" applyFont="1" applyFill="1" applyBorder="1" applyAlignment="1">
      <alignment horizontal="center" vertical="center" wrapText="1"/>
    </xf>
    <xf numFmtId="0" fontId="13" fillId="4" borderId="11" xfId="2" applyFont="1" applyFill="1" applyBorder="1" applyAlignment="1">
      <alignment horizontal="center" vertical="center" wrapText="1"/>
    </xf>
    <xf numFmtId="0" fontId="13" fillId="4" borderId="23" xfId="2" applyFont="1" applyFill="1" applyBorder="1" applyAlignment="1">
      <alignment horizontal="center" vertical="center"/>
    </xf>
    <xf numFmtId="0" fontId="13" fillId="4" borderId="25" xfId="2" applyFont="1" applyFill="1" applyBorder="1" applyAlignment="1">
      <alignment horizontal="center" vertical="center"/>
    </xf>
    <xf numFmtId="0" fontId="13" fillId="5" borderId="14" xfId="2" applyFont="1" applyFill="1" applyBorder="1" applyAlignment="1">
      <alignment horizontal="center" vertical="center" wrapText="1"/>
    </xf>
    <xf numFmtId="0" fontId="13" fillId="5" borderId="9" xfId="2" applyFont="1" applyFill="1" applyBorder="1" applyAlignment="1">
      <alignment horizontal="center" vertical="center" wrapText="1"/>
    </xf>
    <xf numFmtId="0" fontId="2" fillId="0" borderId="0" xfId="0" applyFont="1" applyAlignment="1">
      <alignment horizontal="left" wrapText="1"/>
    </xf>
  </cellXfs>
  <cellStyles count="5">
    <cellStyle name="Hiperlink 2" xfId="4"/>
    <cellStyle name="Hyperlink 2" xfId="3"/>
    <cellStyle name="Normal" xfId="0" builtinId="0"/>
    <cellStyle name="Normal 2" xfId="2"/>
    <cellStyle name="TableStyleLight1" xfId="1"/>
  </cellStyles>
  <dxfs count="9">
    <dxf>
      <fill>
        <patternFill>
          <bgColor theme="4" tint="0.59996337778862885"/>
        </patternFill>
      </fill>
    </dxf>
    <dxf>
      <fill>
        <patternFill>
          <bgColor theme="3" tint="0.59996337778862885"/>
        </patternFill>
      </fill>
    </dxf>
    <dxf>
      <fill>
        <patternFill>
          <bgColor theme="4" tint="0.79998168889431442"/>
        </patternFill>
      </fill>
    </dxf>
    <dxf>
      <font>
        <color rgb="FFFFB547"/>
      </font>
      <fill>
        <patternFill>
          <bgColor rgb="FFFFB547"/>
        </patternFill>
      </fill>
    </dxf>
    <dxf>
      <fill>
        <patternFill>
          <bgColor theme="4" tint="0.59996337778862885"/>
        </patternFill>
      </fill>
    </dxf>
    <dxf>
      <fill>
        <patternFill>
          <bgColor theme="3" tint="0.59996337778862885"/>
        </patternFill>
      </fill>
    </dxf>
    <dxf>
      <fill>
        <patternFill>
          <bgColor theme="4" tint="0.79998168889431442"/>
        </patternFill>
      </fill>
    </dxf>
    <dxf>
      <font>
        <color theme="6" tint="-0.499984740745262"/>
      </font>
      <fill>
        <patternFill>
          <fgColor auto="1"/>
          <bgColor theme="6" tint="-0.499984740745262"/>
        </patternFill>
      </fill>
    </dxf>
    <dxf>
      <font>
        <color rgb="FFFFA41D"/>
      </font>
      <numFmt numFmtId="2" formatCode="0.00"/>
      <fill>
        <patternFill>
          <fgColor auto="1"/>
          <bgColor rgb="FFFFA41D"/>
        </patternFill>
      </fill>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28A41"/>
      <rgbColor rgb="FF800080"/>
      <rgbColor rgb="FF3A5F8B"/>
      <rgbColor rgb="FFC0C0C0"/>
      <rgbColor rgb="FF878787"/>
      <rgbColor rgb="FF648FC4"/>
      <rgbColor rgb="FF8E3B38"/>
      <rgbColor rgb="FFFFFFD5"/>
      <rgbColor rgb="FFEBF1DE"/>
      <rgbColor rgb="FF5E4977"/>
      <rgbColor rgb="FF8064A2"/>
      <rgbColor rgb="FF0066CC"/>
      <rgbColor rgb="FFB9CDE5"/>
      <rgbColor rgb="FF000080"/>
      <rgbColor rgb="FFFF00FF"/>
      <rgbColor rgb="FFFFFF66"/>
      <rgbColor rgb="FF00FFFF"/>
      <rgbColor rgb="FF800080"/>
      <rgbColor rgb="FF800000"/>
      <rgbColor rgb="FF008080"/>
      <rgbColor rgb="FF0000FF"/>
      <rgbColor rgb="FF00CCFF"/>
      <rgbColor rgb="FFF2F2F2"/>
      <rgbColor rgb="FFDDEDD3"/>
      <rgbColor rgb="FFF2FDBB"/>
      <rgbColor rgb="FFA5C7B9"/>
      <rgbColor rgb="FFD9D9D9"/>
      <rgbColor rgb="FFBFBFBF"/>
      <rgbColor rgb="FFFFCC99"/>
      <rgbColor rgb="FF4F81BD"/>
      <rgbColor rgb="FFFFEBCD"/>
      <rgbColor rgb="FF9BBB59"/>
      <rgbColor rgb="FFC3D69B"/>
      <rgbColor rgb="FF8EAC4A"/>
      <rgbColor rgb="FFFF6600"/>
      <rgbColor rgb="FF666699"/>
      <rgbColor rgb="FF969696"/>
      <rgbColor rgb="FF05245C"/>
      <rgbColor rgb="FF339966"/>
      <rgbColor rgb="FF10243E"/>
      <rgbColor rgb="FF1E1C11"/>
      <rgbColor rgb="FF4D4D4D"/>
      <rgbColor rgb="FFC0504D"/>
      <rgbColor rgb="FF403152"/>
      <rgbColor rgb="FF333333"/>
      <rgbColor rgb="00003366"/>
      <rgbColor rgb="00339966"/>
      <rgbColor rgb="00003300"/>
      <rgbColor rgb="00333300"/>
      <rgbColor rgb="00993300"/>
      <rgbColor rgb="00993366"/>
      <rgbColor rgb="00333399"/>
      <rgbColor rgb="00333333"/>
    </indexedColors>
    <mruColors>
      <color rgb="FFFFB547"/>
      <color rgb="FFFFBD5B"/>
      <color rgb="FFC7E5F8"/>
      <color rgb="FF003D7D"/>
      <color rgb="FF7FC8ED"/>
      <color rgb="FFFFA41D"/>
      <color rgb="FF00244D"/>
      <color rgb="FF391F17"/>
      <color rgb="FF946F53"/>
      <color rgb="FFAA71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pt-BR" sz="1200"/>
              <a:t>Tipo de Informação </a:t>
            </a:r>
          </a:p>
          <a:p>
            <a:pPr>
              <a:defRPr sz="1200"/>
            </a:pPr>
            <a:r>
              <a:rPr lang="pt-BR" sz="1200"/>
              <a:t>(em</a:t>
            </a:r>
            <a:r>
              <a:rPr lang="pt-BR" sz="1200" baseline="0"/>
              <a:t> número de trabalhos)</a:t>
            </a:r>
            <a:endParaRPr lang="pt-BR" sz="1200"/>
          </a:p>
        </c:rich>
      </c:tx>
      <c:layout/>
      <c:overlay val="0"/>
    </c:title>
    <c:autoTitleDeleted val="0"/>
    <c:plotArea>
      <c:layout/>
      <c:radarChart>
        <c:radarStyle val="marker"/>
        <c:varyColors val="0"/>
        <c:ser>
          <c:idx val="0"/>
          <c:order val="0"/>
          <c:marker>
            <c:symbol val="none"/>
          </c:marker>
          <c:cat>
            <c:strRef>
              <c:f>'Análises Trabalhos'!$C$2:$H$2</c:f>
              <c:strCache>
                <c:ptCount val="6"/>
                <c:pt idx="0">
                  <c:v>Cenários climáticos</c:v>
                </c:pt>
                <c:pt idx="1">
                  <c:v>Socioeconômico</c:v>
                </c:pt>
                <c:pt idx="2">
                  <c:v>Impactos e Vulnerabilidades</c:v>
                </c:pt>
                <c:pt idx="3">
                  <c:v>Medidas de adaptação</c:v>
                </c:pt>
                <c:pt idx="4">
                  <c:v>Indicadores</c:v>
                </c:pt>
                <c:pt idx="5">
                  <c:v>Critérios de priorização</c:v>
                </c:pt>
              </c:strCache>
            </c:strRef>
          </c:cat>
          <c:val>
            <c:numRef>
              <c:f>'Análises Trabalhos'!$C$14:$H$14</c:f>
              <c:numCache>
                <c:formatCode>General</c:formatCode>
                <c:ptCount val="6"/>
                <c:pt idx="0">
                  <c:v>60</c:v>
                </c:pt>
                <c:pt idx="1">
                  <c:v>90</c:v>
                </c:pt>
                <c:pt idx="2">
                  <c:v>145</c:v>
                </c:pt>
                <c:pt idx="3">
                  <c:v>84</c:v>
                </c:pt>
                <c:pt idx="4">
                  <c:v>48</c:v>
                </c:pt>
                <c:pt idx="5">
                  <c:v>29</c:v>
                </c:pt>
              </c:numCache>
            </c:numRef>
          </c:val>
        </c:ser>
        <c:dLbls>
          <c:showLegendKey val="0"/>
          <c:showVal val="0"/>
          <c:showCatName val="0"/>
          <c:showSerName val="0"/>
          <c:showPercent val="0"/>
          <c:showBubbleSize val="0"/>
        </c:dLbls>
        <c:axId val="190966560"/>
        <c:axId val="190967344"/>
      </c:radarChart>
      <c:catAx>
        <c:axId val="190966560"/>
        <c:scaling>
          <c:orientation val="minMax"/>
        </c:scaling>
        <c:delete val="0"/>
        <c:axPos val="b"/>
        <c:majorGridlines/>
        <c:numFmt formatCode="General" sourceLinked="0"/>
        <c:majorTickMark val="out"/>
        <c:minorTickMark val="none"/>
        <c:tickLblPos val="nextTo"/>
        <c:crossAx val="190967344"/>
        <c:crosses val="autoZero"/>
        <c:auto val="1"/>
        <c:lblAlgn val="ctr"/>
        <c:lblOffset val="100"/>
        <c:noMultiLvlLbl val="0"/>
      </c:catAx>
      <c:valAx>
        <c:axId val="190967344"/>
        <c:scaling>
          <c:orientation val="minMax"/>
        </c:scaling>
        <c:delete val="0"/>
        <c:axPos val="l"/>
        <c:majorGridlines/>
        <c:numFmt formatCode="General" sourceLinked="1"/>
        <c:majorTickMark val="out"/>
        <c:minorTickMark val="none"/>
        <c:tickLblPos val="nextTo"/>
        <c:crossAx val="190966560"/>
        <c:crosses val="autoZero"/>
        <c:crossBetween val="between"/>
      </c:valAx>
    </c:plotArea>
    <c:plotVisOnly val="1"/>
    <c:dispBlanksAs val="gap"/>
    <c:showDLblsOverMax val="0"/>
  </c:chart>
  <c:spPr>
    <a:ln>
      <a:noFill/>
    </a:ln>
  </c:spPr>
  <c:printSettings>
    <c:headerFooter/>
    <c:pageMargins b="0.78740157499999996" l="0.511811024" r="0.511811024" t="0.78740157499999996" header="0.31496062000000191" footer="0.3149606200000019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pt-BR" sz="1200"/>
              <a:t>Temas</a:t>
            </a:r>
          </a:p>
          <a:p>
            <a:pPr>
              <a:defRPr sz="1200"/>
            </a:pPr>
            <a:r>
              <a:rPr lang="pt-BR" sz="1200"/>
              <a:t>(em número de trabalhos)</a:t>
            </a:r>
          </a:p>
        </c:rich>
      </c:tx>
      <c:layout/>
      <c:overlay val="0"/>
    </c:title>
    <c:autoTitleDeleted val="0"/>
    <c:plotArea>
      <c:layout/>
      <c:radarChart>
        <c:radarStyle val="marker"/>
        <c:varyColors val="0"/>
        <c:ser>
          <c:idx val="0"/>
          <c:order val="0"/>
          <c:marker>
            <c:symbol val="none"/>
          </c:marker>
          <c:cat>
            <c:strRef>
              <c:f>'Análises Trabalhos'!$I$2:$T$2</c:f>
              <c:strCache>
                <c:ptCount val="12"/>
                <c:pt idx="0">
                  <c:v>Água</c:v>
                </c:pt>
                <c:pt idx="1">
                  <c:v>Biodiversidade</c:v>
                </c:pt>
                <c:pt idx="2">
                  <c:v>Cidades</c:v>
                </c:pt>
                <c:pt idx="3">
                  <c:v>Desastres Naturais</c:v>
                </c:pt>
                <c:pt idx="4">
                  <c:v>Energia</c:v>
                </c:pt>
                <c:pt idx="5">
                  <c:v>Indústria</c:v>
                </c:pt>
                <c:pt idx="6">
                  <c:v>Saúde</c:v>
                </c:pt>
                <c:pt idx="7">
                  <c:v>Seg. Alimentar e Agropecuária</c:v>
                </c:pt>
                <c:pt idx="8">
                  <c:v>Transportes</c:v>
                </c:pt>
                <c:pt idx="9">
                  <c:v>Zonas Costeiras</c:v>
                </c:pt>
                <c:pt idx="10">
                  <c:v>Cenários</c:v>
                </c:pt>
                <c:pt idx="11">
                  <c:v>Social</c:v>
                </c:pt>
              </c:strCache>
            </c:strRef>
          </c:cat>
          <c:val>
            <c:numRef>
              <c:f>'Análises Trabalhos'!$I$14:$T$14</c:f>
              <c:numCache>
                <c:formatCode>General</c:formatCode>
                <c:ptCount val="12"/>
                <c:pt idx="0">
                  <c:v>100</c:v>
                </c:pt>
                <c:pt idx="1">
                  <c:v>60</c:v>
                </c:pt>
                <c:pt idx="2">
                  <c:v>37</c:v>
                </c:pt>
                <c:pt idx="3">
                  <c:v>39</c:v>
                </c:pt>
                <c:pt idx="4">
                  <c:v>25</c:v>
                </c:pt>
                <c:pt idx="5">
                  <c:v>9</c:v>
                </c:pt>
                <c:pt idx="6">
                  <c:v>32</c:v>
                </c:pt>
                <c:pt idx="7">
                  <c:v>72</c:v>
                </c:pt>
                <c:pt idx="8">
                  <c:v>6</c:v>
                </c:pt>
                <c:pt idx="9">
                  <c:v>24</c:v>
                </c:pt>
                <c:pt idx="10">
                  <c:v>35</c:v>
                </c:pt>
                <c:pt idx="11">
                  <c:v>34</c:v>
                </c:pt>
              </c:numCache>
            </c:numRef>
          </c:val>
        </c:ser>
        <c:dLbls>
          <c:showLegendKey val="0"/>
          <c:showVal val="0"/>
          <c:showCatName val="0"/>
          <c:showSerName val="0"/>
          <c:showPercent val="0"/>
          <c:showBubbleSize val="0"/>
        </c:dLbls>
        <c:axId val="253632736"/>
        <c:axId val="253631560"/>
      </c:radarChart>
      <c:catAx>
        <c:axId val="253632736"/>
        <c:scaling>
          <c:orientation val="minMax"/>
        </c:scaling>
        <c:delete val="0"/>
        <c:axPos val="b"/>
        <c:majorGridlines/>
        <c:numFmt formatCode="General" sourceLinked="0"/>
        <c:majorTickMark val="out"/>
        <c:minorTickMark val="none"/>
        <c:tickLblPos val="nextTo"/>
        <c:crossAx val="253631560"/>
        <c:crosses val="autoZero"/>
        <c:auto val="1"/>
        <c:lblAlgn val="ctr"/>
        <c:lblOffset val="100"/>
        <c:noMultiLvlLbl val="0"/>
      </c:catAx>
      <c:valAx>
        <c:axId val="253631560"/>
        <c:scaling>
          <c:orientation val="minMax"/>
        </c:scaling>
        <c:delete val="0"/>
        <c:axPos val="l"/>
        <c:majorGridlines/>
        <c:numFmt formatCode="General" sourceLinked="1"/>
        <c:majorTickMark val="out"/>
        <c:minorTickMark val="none"/>
        <c:tickLblPos val="nextTo"/>
        <c:crossAx val="253632736"/>
        <c:crosses val="autoZero"/>
        <c:crossBetween val="between"/>
      </c:valAx>
    </c:plotArea>
    <c:plotVisOnly val="1"/>
    <c:dispBlanksAs val="gap"/>
    <c:showDLblsOverMax val="0"/>
  </c:chart>
  <c:spPr>
    <a:ln>
      <a:noFill/>
    </a:ln>
  </c:spPr>
  <c:printSettings>
    <c:headerFooter/>
    <c:pageMargins b="0.78740157499999996" l="0.511811024" r="0.511811024" t="0.78740157499999996" header="0.31496062000000202" footer="0.3149606200000020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pt-BR" sz="1200"/>
              <a:t>Número</a:t>
            </a:r>
            <a:r>
              <a:rPr lang="pt-BR" sz="1200" baseline="0"/>
              <a:t> de trabalhos por "tipo de informação" e "tipo de estudo"</a:t>
            </a:r>
            <a:endParaRPr lang="pt-BR" sz="1200"/>
          </a:p>
        </c:rich>
      </c:tx>
      <c:layout/>
      <c:overlay val="0"/>
    </c:title>
    <c:autoTitleDeleted val="0"/>
    <c:plotArea>
      <c:layout>
        <c:manualLayout>
          <c:layoutTarget val="inner"/>
          <c:xMode val="edge"/>
          <c:yMode val="edge"/>
          <c:x val="0.36840075731279487"/>
          <c:y val="0.21946227253163586"/>
          <c:w val="0.36160050735900445"/>
          <c:h val="0.63295336520624357"/>
        </c:manualLayout>
      </c:layout>
      <c:barChart>
        <c:barDir val="bar"/>
        <c:grouping val="stacked"/>
        <c:varyColors val="0"/>
        <c:ser>
          <c:idx val="0"/>
          <c:order val="0"/>
          <c:tx>
            <c:strRef>
              <c:f>'Análises Trabalhos'!$A$9</c:f>
              <c:strCache>
                <c:ptCount val="1"/>
                <c:pt idx="0">
                  <c:v>Projetos ou Iniciativas</c:v>
                </c:pt>
              </c:strCache>
            </c:strRef>
          </c:tx>
          <c:invertIfNegative val="0"/>
          <c:cat>
            <c:strRef>
              <c:f>'Análises Trabalhos'!$C$2:$H$2</c:f>
              <c:strCache>
                <c:ptCount val="6"/>
                <c:pt idx="0">
                  <c:v>Cenários climáticos</c:v>
                </c:pt>
                <c:pt idx="1">
                  <c:v>Socioeconômico</c:v>
                </c:pt>
                <c:pt idx="2">
                  <c:v>Impactos e Vulnerabilidades</c:v>
                </c:pt>
                <c:pt idx="3">
                  <c:v>Medidas de adaptação</c:v>
                </c:pt>
                <c:pt idx="4">
                  <c:v>Indicadores</c:v>
                </c:pt>
                <c:pt idx="5">
                  <c:v>Critérios de priorização</c:v>
                </c:pt>
              </c:strCache>
            </c:strRef>
          </c:cat>
          <c:val>
            <c:numRef>
              <c:f>'Análises Trabalhos'!$C$9:$H$9</c:f>
              <c:numCache>
                <c:formatCode>General</c:formatCode>
                <c:ptCount val="6"/>
                <c:pt idx="0">
                  <c:v>41</c:v>
                </c:pt>
                <c:pt idx="1">
                  <c:v>57</c:v>
                </c:pt>
                <c:pt idx="2">
                  <c:v>79</c:v>
                </c:pt>
                <c:pt idx="3">
                  <c:v>56</c:v>
                </c:pt>
                <c:pt idx="4">
                  <c:v>32</c:v>
                </c:pt>
                <c:pt idx="5">
                  <c:v>19</c:v>
                </c:pt>
              </c:numCache>
            </c:numRef>
          </c:val>
        </c:ser>
        <c:ser>
          <c:idx val="1"/>
          <c:order val="1"/>
          <c:tx>
            <c:strRef>
              <c:f>'Análises Trabalhos'!$A$10</c:f>
              <c:strCache>
                <c:ptCount val="1"/>
                <c:pt idx="0">
                  <c:v>Relatórios</c:v>
                </c:pt>
              </c:strCache>
            </c:strRef>
          </c:tx>
          <c:invertIfNegative val="0"/>
          <c:cat>
            <c:strRef>
              <c:f>'Análises Trabalhos'!$C$2:$H$2</c:f>
              <c:strCache>
                <c:ptCount val="6"/>
                <c:pt idx="0">
                  <c:v>Cenários climáticos</c:v>
                </c:pt>
                <c:pt idx="1">
                  <c:v>Socioeconômico</c:v>
                </c:pt>
                <c:pt idx="2">
                  <c:v>Impactos e Vulnerabilidades</c:v>
                </c:pt>
                <c:pt idx="3">
                  <c:v>Medidas de adaptação</c:v>
                </c:pt>
                <c:pt idx="4">
                  <c:v>Indicadores</c:v>
                </c:pt>
                <c:pt idx="5">
                  <c:v>Critérios de priorização</c:v>
                </c:pt>
              </c:strCache>
            </c:strRef>
          </c:cat>
          <c:val>
            <c:numRef>
              <c:f>'Análises Trabalhos'!$C$10:$H$10</c:f>
              <c:numCache>
                <c:formatCode>General</c:formatCode>
                <c:ptCount val="6"/>
                <c:pt idx="0">
                  <c:v>16</c:v>
                </c:pt>
                <c:pt idx="1">
                  <c:v>23</c:v>
                </c:pt>
                <c:pt idx="2">
                  <c:v>38</c:v>
                </c:pt>
                <c:pt idx="3">
                  <c:v>25</c:v>
                </c:pt>
                <c:pt idx="4">
                  <c:v>14</c:v>
                </c:pt>
                <c:pt idx="5">
                  <c:v>10</c:v>
                </c:pt>
              </c:numCache>
            </c:numRef>
          </c:val>
        </c:ser>
        <c:ser>
          <c:idx val="2"/>
          <c:order val="2"/>
          <c:tx>
            <c:strRef>
              <c:f>'Análises Trabalhos'!$A$11</c:f>
              <c:strCache>
                <c:ptCount val="1"/>
                <c:pt idx="0">
                  <c:v>Artigos</c:v>
                </c:pt>
              </c:strCache>
            </c:strRef>
          </c:tx>
          <c:invertIfNegative val="0"/>
          <c:cat>
            <c:strRef>
              <c:f>'Análises Trabalhos'!$C$2:$H$2</c:f>
              <c:strCache>
                <c:ptCount val="6"/>
                <c:pt idx="0">
                  <c:v>Cenários climáticos</c:v>
                </c:pt>
                <c:pt idx="1">
                  <c:v>Socioeconômico</c:v>
                </c:pt>
                <c:pt idx="2">
                  <c:v>Impactos e Vulnerabilidades</c:v>
                </c:pt>
                <c:pt idx="3">
                  <c:v>Medidas de adaptação</c:v>
                </c:pt>
                <c:pt idx="4">
                  <c:v>Indicadores</c:v>
                </c:pt>
                <c:pt idx="5">
                  <c:v>Critérios de priorização</c:v>
                </c:pt>
              </c:strCache>
            </c:strRef>
          </c:cat>
          <c:val>
            <c:numRef>
              <c:f>'Análises Trabalhos'!$C$11:$H$11</c:f>
              <c:numCache>
                <c:formatCode>General</c:formatCode>
                <c:ptCount val="6"/>
                <c:pt idx="0">
                  <c:v>1</c:v>
                </c:pt>
                <c:pt idx="1">
                  <c:v>6</c:v>
                </c:pt>
                <c:pt idx="2">
                  <c:v>19</c:v>
                </c:pt>
                <c:pt idx="3">
                  <c:v>3</c:v>
                </c:pt>
                <c:pt idx="4">
                  <c:v>0</c:v>
                </c:pt>
                <c:pt idx="5">
                  <c:v>0</c:v>
                </c:pt>
              </c:numCache>
            </c:numRef>
          </c:val>
        </c:ser>
        <c:ser>
          <c:idx val="3"/>
          <c:order val="3"/>
          <c:tx>
            <c:strRef>
              <c:f>'Análises Trabalhos'!$A$12</c:f>
              <c:strCache>
                <c:ptCount val="1"/>
                <c:pt idx="0">
                  <c:v>Teses</c:v>
                </c:pt>
              </c:strCache>
            </c:strRef>
          </c:tx>
          <c:invertIfNegative val="0"/>
          <c:cat>
            <c:strRef>
              <c:f>'Análises Trabalhos'!$C$2:$H$2</c:f>
              <c:strCache>
                <c:ptCount val="6"/>
                <c:pt idx="0">
                  <c:v>Cenários climáticos</c:v>
                </c:pt>
                <c:pt idx="1">
                  <c:v>Socioeconômico</c:v>
                </c:pt>
                <c:pt idx="2">
                  <c:v>Impactos e Vulnerabilidades</c:v>
                </c:pt>
                <c:pt idx="3">
                  <c:v>Medidas de adaptação</c:v>
                </c:pt>
                <c:pt idx="4">
                  <c:v>Indicadores</c:v>
                </c:pt>
                <c:pt idx="5">
                  <c:v>Critérios de priorização</c:v>
                </c:pt>
              </c:strCache>
            </c:strRef>
          </c:cat>
          <c:val>
            <c:numRef>
              <c:f>'Análises Trabalhos'!$C$12:$H$12</c:f>
              <c:numCache>
                <c:formatCode>General</c:formatCode>
                <c:ptCount val="6"/>
                <c:pt idx="0">
                  <c:v>2</c:v>
                </c:pt>
                <c:pt idx="1">
                  <c:v>4</c:v>
                </c:pt>
                <c:pt idx="2">
                  <c:v>9</c:v>
                </c:pt>
                <c:pt idx="3">
                  <c:v>0</c:v>
                </c:pt>
                <c:pt idx="4">
                  <c:v>2</c:v>
                </c:pt>
                <c:pt idx="5">
                  <c:v>0</c:v>
                </c:pt>
              </c:numCache>
            </c:numRef>
          </c:val>
        </c:ser>
        <c:dLbls>
          <c:showLegendKey val="0"/>
          <c:showVal val="0"/>
          <c:showCatName val="0"/>
          <c:showSerName val="0"/>
          <c:showPercent val="0"/>
          <c:showBubbleSize val="0"/>
        </c:dLbls>
        <c:gapWidth val="11"/>
        <c:overlap val="100"/>
        <c:axId val="253634696"/>
        <c:axId val="253635088"/>
      </c:barChart>
      <c:catAx>
        <c:axId val="253634696"/>
        <c:scaling>
          <c:orientation val="minMax"/>
        </c:scaling>
        <c:delete val="0"/>
        <c:axPos val="l"/>
        <c:numFmt formatCode="General" sourceLinked="0"/>
        <c:majorTickMark val="out"/>
        <c:minorTickMark val="none"/>
        <c:tickLblPos val="nextTo"/>
        <c:crossAx val="253635088"/>
        <c:crosses val="autoZero"/>
        <c:auto val="1"/>
        <c:lblAlgn val="ctr"/>
        <c:lblOffset val="100"/>
        <c:noMultiLvlLbl val="0"/>
      </c:catAx>
      <c:valAx>
        <c:axId val="253635088"/>
        <c:scaling>
          <c:orientation val="minMax"/>
        </c:scaling>
        <c:delete val="0"/>
        <c:axPos val="b"/>
        <c:numFmt formatCode="General" sourceLinked="1"/>
        <c:majorTickMark val="out"/>
        <c:minorTickMark val="none"/>
        <c:tickLblPos val="nextTo"/>
        <c:crossAx val="253634696"/>
        <c:crosses val="autoZero"/>
        <c:crossBetween val="between"/>
      </c:valAx>
    </c:plotArea>
    <c:legend>
      <c:legendPos val="r"/>
      <c:layout>
        <c:manualLayout>
          <c:xMode val="edge"/>
          <c:yMode val="edge"/>
          <c:x val="0.72107041714707942"/>
          <c:y val="0.23639143216654854"/>
          <c:w val="0.2789296778315874"/>
          <c:h val="0.47405510939125139"/>
        </c:manualLayout>
      </c:layout>
      <c:overlay val="0"/>
    </c:legend>
    <c:plotVisOnly val="1"/>
    <c:dispBlanksAs val="gap"/>
    <c:showDLblsOverMax val="0"/>
  </c:chart>
  <c:spPr>
    <a:ln>
      <a:noFill/>
    </a:ln>
  </c:spPr>
  <c:printSettings>
    <c:headerFooter/>
    <c:pageMargins b="0.78740157499999996" l="0.511811024" r="0.511811024" t="0.78740157499999996" header="0.31496062000000086" footer="0.3149606200000008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pt-BR" sz="1200"/>
              <a:t>Número</a:t>
            </a:r>
            <a:r>
              <a:rPr lang="pt-BR" sz="1200" baseline="0"/>
              <a:t> de trabalhos por "tema" e "tipo de estudo"</a:t>
            </a:r>
            <a:endParaRPr lang="pt-BR" sz="1200"/>
          </a:p>
        </c:rich>
      </c:tx>
      <c:layout/>
      <c:overlay val="0"/>
    </c:title>
    <c:autoTitleDeleted val="0"/>
    <c:plotArea>
      <c:layout>
        <c:manualLayout>
          <c:layoutTarget val="inner"/>
          <c:xMode val="edge"/>
          <c:yMode val="edge"/>
          <c:x val="0.2601880499233053"/>
          <c:y val="0.16652779064771084"/>
          <c:w val="0.48184917968076657"/>
          <c:h val="0.70860650884292475"/>
        </c:manualLayout>
      </c:layout>
      <c:barChart>
        <c:barDir val="bar"/>
        <c:grouping val="stacked"/>
        <c:varyColors val="0"/>
        <c:ser>
          <c:idx val="0"/>
          <c:order val="0"/>
          <c:tx>
            <c:strRef>
              <c:f>'Análises Trabalhos'!$A$9</c:f>
              <c:strCache>
                <c:ptCount val="1"/>
                <c:pt idx="0">
                  <c:v>Projetos ou Iniciativas</c:v>
                </c:pt>
              </c:strCache>
            </c:strRef>
          </c:tx>
          <c:spPr>
            <a:solidFill>
              <a:srgbClr val="4F81BD"/>
            </a:solidFill>
          </c:spPr>
          <c:invertIfNegative val="0"/>
          <c:cat>
            <c:strRef>
              <c:f>'Análises Trabalhos'!$I$2:$T$2</c:f>
              <c:strCache>
                <c:ptCount val="12"/>
                <c:pt idx="0">
                  <c:v>Água</c:v>
                </c:pt>
                <c:pt idx="1">
                  <c:v>Biodiversidade</c:v>
                </c:pt>
                <c:pt idx="2">
                  <c:v>Cidades</c:v>
                </c:pt>
                <c:pt idx="3">
                  <c:v>Desastres Naturais</c:v>
                </c:pt>
                <c:pt idx="4">
                  <c:v>Energia</c:v>
                </c:pt>
                <c:pt idx="5">
                  <c:v>Indústria</c:v>
                </c:pt>
                <c:pt idx="6">
                  <c:v>Saúde</c:v>
                </c:pt>
                <c:pt idx="7">
                  <c:v>Seg. Alimentar e Agropecuária</c:v>
                </c:pt>
                <c:pt idx="8">
                  <c:v>Transportes</c:v>
                </c:pt>
                <c:pt idx="9">
                  <c:v>Zonas Costeiras</c:v>
                </c:pt>
                <c:pt idx="10">
                  <c:v>Cenários</c:v>
                </c:pt>
                <c:pt idx="11">
                  <c:v>Social</c:v>
                </c:pt>
              </c:strCache>
            </c:strRef>
          </c:cat>
          <c:val>
            <c:numRef>
              <c:f>'Análises Trabalhos'!$I$9:$T$9</c:f>
              <c:numCache>
                <c:formatCode>General</c:formatCode>
                <c:ptCount val="12"/>
                <c:pt idx="0">
                  <c:v>73</c:v>
                </c:pt>
                <c:pt idx="1">
                  <c:v>45</c:v>
                </c:pt>
                <c:pt idx="2">
                  <c:v>22</c:v>
                </c:pt>
                <c:pt idx="3">
                  <c:v>22</c:v>
                </c:pt>
                <c:pt idx="4">
                  <c:v>11</c:v>
                </c:pt>
                <c:pt idx="5">
                  <c:v>7</c:v>
                </c:pt>
                <c:pt idx="6">
                  <c:v>19</c:v>
                </c:pt>
                <c:pt idx="7">
                  <c:v>42</c:v>
                </c:pt>
                <c:pt idx="8">
                  <c:v>2</c:v>
                </c:pt>
                <c:pt idx="9">
                  <c:v>9</c:v>
                </c:pt>
                <c:pt idx="10">
                  <c:v>24</c:v>
                </c:pt>
                <c:pt idx="11">
                  <c:v>18</c:v>
                </c:pt>
              </c:numCache>
            </c:numRef>
          </c:val>
        </c:ser>
        <c:ser>
          <c:idx val="1"/>
          <c:order val="1"/>
          <c:tx>
            <c:strRef>
              <c:f>'Análises Trabalhos'!$A$10</c:f>
              <c:strCache>
                <c:ptCount val="1"/>
                <c:pt idx="0">
                  <c:v>Relatórios</c:v>
                </c:pt>
              </c:strCache>
            </c:strRef>
          </c:tx>
          <c:invertIfNegative val="0"/>
          <c:cat>
            <c:strRef>
              <c:f>'Análises Trabalhos'!$I$2:$T$2</c:f>
              <c:strCache>
                <c:ptCount val="12"/>
                <c:pt idx="0">
                  <c:v>Água</c:v>
                </c:pt>
                <c:pt idx="1">
                  <c:v>Biodiversidade</c:v>
                </c:pt>
                <c:pt idx="2">
                  <c:v>Cidades</c:v>
                </c:pt>
                <c:pt idx="3">
                  <c:v>Desastres Naturais</c:v>
                </c:pt>
                <c:pt idx="4">
                  <c:v>Energia</c:v>
                </c:pt>
                <c:pt idx="5">
                  <c:v>Indústria</c:v>
                </c:pt>
                <c:pt idx="6">
                  <c:v>Saúde</c:v>
                </c:pt>
                <c:pt idx="7">
                  <c:v>Seg. Alimentar e Agropecuária</c:v>
                </c:pt>
                <c:pt idx="8">
                  <c:v>Transportes</c:v>
                </c:pt>
                <c:pt idx="9">
                  <c:v>Zonas Costeiras</c:v>
                </c:pt>
                <c:pt idx="10">
                  <c:v>Cenários</c:v>
                </c:pt>
                <c:pt idx="11">
                  <c:v>Social</c:v>
                </c:pt>
              </c:strCache>
            </c:strRef>
          </c:cat>
          <c:val>
            <c:numRef>
              <c:f>'Análises Trabalhos'!$I$10:$T$10</c:f>
              <c:numCache>
                <c:formatCode>General</c:formatCode>
                <c:ptCount val="12"/>
                <c:pt idx="0">
                  <c:v>19</c:v>
                </c:pt>
                <c:pt idx="1">
                  <c:v>12</c:v>
                </c:pt>
                <c:pt idx="2">
                  <c:v>10</c:v>
                </c:pt>
                <c:pt idx="3">
                  <c:v>16</c:v>
                </c:pt>
                <c:pt idx="4">
                  <c:v>12</c:v>
                </c:pt>
                <c:pt idx="5">
                  <c:v>2</c:v>
                </c:pt>
                <c:pt idx="6">
                  <c:v>9</c:v>
                </c:pt>
                <c:pt idx="7">
                  <c:v>16</c:v>
                </c:pt>
                <c:pt idx="8">
                  <c:v>4</c:v>
                </c:pt>
                <c:pt idx="9">
                  <c:v>10</c:v>
                </c:pt>
                <c:pt idx="10">
                  <c:v>8</c:v>
                </c:pt>
                <c:pt idx="11">
                  <c:v>11</c:v>
                </c:pt>
              </c:numCache>
            </c:numRef>
          </c:val>
        </c:ser>
        <c:ser>
          <c:idx val="2"/>
          <c:order val="2"/>
          <c:tx>
            <c:strRef>
              <c:f>'Análises Trabalhos'!$A$11</c:f>
              <c:strCache>
                <c:ptCount val="1"/>
                <c:pt idx="0">
                  <c:v>Artigos</c:v>
                </c:pt>
              </c:strCache>
            </c:strRef>
          </c:tx>
          <c:invertIfNegative val="0"/>
          <c:cat>
            <c:strRef>
              <c:f>'Análises Trabalhos'!$I$2:$T$2</c:f>
              <c:strCache>
                <c:ptCount val="12"/>
                <c:pt idx="0">
                  <c:v>Água</c:v>
                </c:pt>
                <c:pt idx="1">
                  <c:v>Biodiversidade</c:v>
                </c:pt>
                <c:pt idx="2">
                  <c:v>Cidades</c:v>
                </c:pt>
                <c:pt idx="3">
                  <c:v>Desastres Naturais</c:v>
                </c:pt>
                <c:pt idx="4">
                  <c:v>Energia</c:v>
                </c:pt>
                <c:pt idx="5">
                  <c:v>Indústria</c:v>
                </c:pt>
                <c:pt idx="6">
                  <c:v>Saúde</c:v>
                </c:pt>
                <c:pt idx="7">
                  <c:v>Seg. Alimentar e Agropecuária</c:v>
                </c:pt>
                <c:pt idx="8">
                  <c:v>Transportes</c:v>
                </c:pt>
                <c:pt idx="9">
                  <c:v>Zonas Costeiras</c:v>
                </c:pt>
                <c:pt idx="10">
                  <c:v>Cenários</c:v>
                </c:pt>
                <c:pt idx="11">
                  <c:v>Social</c:v>
                </c:pt>
              </c:strCache>
            </c:strRef>
          </c:cat>
          <c:val>
            <c:numRef>
              <c:f>'Análises Trabalhos'!$I$11:$T$11</c:f>
              <c:numCache>
                <c:formatCode>General</c:formatCode>
                <c:ptCount val="12"/>
                <c:pt idx="0">
                  <c:v>7</c:v>
                </c:pt>
                <c:pt idx="1">
                  <c:v>2</c:v>
                </c:pt>
                <c:pt idx="2">
                  <c:v>3</c:v>
                </c:pt>
                <c:pt idx="3">
                  <c:v>1</c:v>
                </c:pt>
                <c:pt idx="4">
                  <c:v>1</c:v>
                </c:pt>
                <c:pt idx="5">
                  <c:v>0</c:v>
                </c:pt>
                <c:pt idx="6">
                  <c:v>2</c:v>
                </c:pt>
                <c:pt idx="7">
                  <c:v>10</c:v>
                </c:pt>
                <c:pt idx="8">
                  <c:v>0</c:v>
                </c:pt>
                <c:pt idx="9">
                  <c:v>3</c:v>
                </c:pt>
                <c:pt idx="10">
                  <c:v>0</c:v>
                </c:pt>
                <c:pt idx="11">
                  <c:v>3</c:v>
                </c:pt>
              </c:numCache>
            </c:numRef>
          </c:val>
        </c:ser>
        <c:ser>
          <c:idx val="3"/>
          <c:order val="3"/>
          <c:tx>
            <c:strRef>
              <c:f>'Análises Trabalhos'!$A$12</c:f>
              <c:strCache>
                <c:ptCount val="1"/>
                <c:pt idx="0">
                  <c:v>Teses</c:v>
                </c:pt>
              </c:strCache>
            </c:strRef>
          </c:tx>
          <c:invertIfNegative val="0"/>
          <c:cat>
            <c:strRef>
              <c:f>'Análises Trabalhos'!$I$2:$T$2</c:f>
              <c:strCache>
                <c:ptCount val="12"/>
                <c:pt idx="0">
                  <c:v>Água</c:v>
                </c:pt>
                <c:pt idx="1">
                  <c:v>Biodiversidade</c:v>
                </c:pt>
                <c:pt idx="2">
                  <c:v>Cidades</c:v>
                </c:pt>
                <c:pt idx="3">
                  <c:v>Desastres Naturais</c:v>
                </c:pt>
                <c:pt idx="4">
                  <c:v>Energia</c:v>
                </c:pt>
                <c:pt idx="5">
                  <c:v>Indústria</c:v>
                </c:pt>
                <c:pt idx="6">
                  <c:v>Saúde</c:v>
                </c:pt>
                <c:pt idx="7">
                  <c:v>Seg. Alimentar e Agropecuária</c:v>
                </c:pt>
                <c:pt idx="8">
                  <c:v>Transportes</c:v>
                </c:pt>
                <c:pt idx="9">
                  <c:v>Zonas Costeiras</c:v>
                </c:pt>
                <c:pt idx="10">
                  <c:v>Cenários</c:v>
                </c:pt>
                <c:pt idx="11">
                  <c:v>Social</c:v>
                </c:pt>
              </c:strCache>
            </c:strRef>
          </c:cat>
          <c:val>
            <c:numRef>
              <c:f>'Análises Trabalhos'!$I$12:$T$12</c:f>
              <c:numCache>
                <c:formatCode>General</c:formatCode>
                <c:ptCount val="12"/>
                <c:pt idx="0">
                  <c:v>1</c:v>
                </c:pt>
                <c:pt idx="1">
                  <c:v>1</c:v>
                </c:pt>
                <c:pt idx="2">
                  <c:v>2</c:v>
                </c:pt>
                <c:pt idx="3">
                  <c:v>0</c:v>
                </c:pt>
                <c:pt idx="4">
                  <c:v>1</c:v>
                </c:pt>
                <c:pt idx="5">
                  <c:v>0</c:v>
                </c:pt>
                <c:pt idx="6">
                  <c:v>2</c:v>
                </c:pt>
                <c:pt idx="7">
                  <c:v>4</c:v>
                </c:pt>
                <c:pt idx="8">
                  <c:v>0</c:v>
                </c:pt>
                <c:pt idx="9">
                  <c:v>2</c:v>
                </c:pt>
                <c:pt idx="10">
                  <c:v>3</c:v>
                </c:pt>
                <c:pt idx="11">
                  <c:v>2</c:v>
                </c:pt>
              </c:numCache>
            </c:numRef>
          </c:val>
        </c:ser>
        <c:dLbls>
          <c:showLegendKey val="0"/>
          <c:showVal val="0"/>
          <c:showCatName val="0"/>
          <c:showSerName val="0"/>
          <c:showPercent val="0"/>
          <c:showBubbleSize val="0"/>
        </c:dLbls>
        <c:gapWidth val="10"/>
        <c:overlap val="100"/>
        <c:axId val="253634304"/>
        <c:axId val="253633128"/>
      </c:barChart>
      <c:catAx>
        <c:axId val="253634304"/>
        <c:scaling>
          <c:orientation val="minMax"/>
        </c:scaling>
        <c:delete val="0"/>
        <c:axPos val="l"/>
        <c:numFmt formatCode="General" sourceLinked="0"/>
        <c:majorTickMark val="out"/>
        <c:minorTickMark val="none"/>
        <c:tickLblPos val="nextTo"/>
        <c:crossAx val="253633128"/>
        <c:crosses val="autoZero"/>
        <c:auto val="1"/>
        <c:lblAlgn val="ctr"/>
        <c:lblOffset val="100"/>
        <c:noMultiLvlLbl val="0"/>
      </c:catAx>
      <c:valAx>
        <c:axId val="253633128"/>
        <c:scaling>
          <c:orientation val="minMax"/>
        </c:scaling>
        <c:delete val="0"/>
        <c:axPos val="b"/>
        <c:numFmt formatCode="General" sourceLinked="1"/>
        <c:majorTickMark val="out"/>
        <c:minorTickMark val="none"/>
        <c:tickLblPos val="nextTo"/>
        <c:crossAx val="253634304"/>
        <c:crosses val="autoZero"/>
        <c:crossBetween val="between"/>
      </c:valAx>
      <c:spPr>
        <a:noFill/>
        <a:ln w="25400">
          <a:noFill/>
        </a:ln>
      </c:spPr>
    </c:plotArea>
    <c:legend>
      <c:legendPos val="r"/>
      <c:layout>
        <c:manualLayout>
          <c:xMode val="edge"/>
          <c:yMode val="edge"/>
          <c:x val="0.73080036085041067"/>
          <c:y val="0.18947757453420491"/>
          <c:w val="0.26919963914958933"/>
          <c:h val="0.32865567417360486"/>
        </c:manualLayout>
      </c:layout>
      <c:overlay val="0"/>
    </c:legend>
    <c:plotVisOnly val="1"/>
    <c:dispBlanksAs val="gap"/>
    <c:showDLblsOverMax val="0"/>
  </c:chart>
  <c:spPr>
    <a:ln>
      <a:noFill/>
    </a:ln>
  </c:spPr>
  <c:printSettings>
    <c:headerFooter/>
    <c:pageMargins b="0.78740157499999996" l="0.511811024" r="0.511811024" t="0.78740157499999996" header="0.31496062000000097" footer="0.3149606200000009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radarChart>
        <c:radarStyle val="marker"/>
        <c:varyColors val="0"/>
        <c:ser>
          <c:idx val="0"/>
          <c:order val="0"/>
          <c:tx>
            <c:strRef>
              <c:f>'Análises Trabalhos'!$B$68</c:f>
              <c:strCache>
                <c:ptCount val="1"/>
                <c:pt idx="0">
                  <c:v>Indústria</c:v>
                </c:pt>
              </c:strCache>
            </c:strRef>
          </c:tx>
          <c:marker>
            <c:symbol val="none"/>
          </c:marker>
          <c:cat>
            <c:strRef>
              <c:f>'Análises Trabalhos'!$C$67:$H$67</c:f>
              <c:strCache>
                <c:ptCount val="6"/>
                <c:pt idx="0">
                  <c:v>Cenários climáticos</c:v>
                </c:pt>
                <c:pt idx="1">
                  <c:v>Socioeconômico</c:v>
                </c:pt>
                <c:pt idx="2">
                  <c:v>Impactos e Vulnerabilidades</c:v>
                </c:pt>
                <c:pt idx="3">
                  <c:v>Medidas de adaptação</c:v>
                </c:pt>
                <c:pt idx="4">
                  <c:v>Indicadores</c:v>
                </c:pt>
                <c:pt idx="5">
                  <c:v>Critérios de priorização</c:v>
                </c:pt>
              </c:strCache>
            </c:strRef>
          </c:cat>
          <c:val>
            <c:numRef>
              <c:f>'Análises Trabalhos'!$C$68:$H$68</c:f>
              <c:numCache>
                <c:formatCode>#,##0</c:formatCode>
                <c:ptCount val="6"/>
                <c:pt idx="0">
                  <c:v>3</c:v>
                </c:pt>
                <c:pt idx="1">
                  <c:v>7</c:v>
                </c:pt>
                <c:pt idx="2">
                  <c:v>7</c:v>
                </c:pt>
                <c:pt idx="3">
                  <c:v>2</c:v>
                </c:pt>
                <c:pt idx="4">
                  <c:v>6</c:v>
                </c:pt>
                <c:pt idx="5">
                  <c:v>3</c:v>
                </c:pt>
              </c:numCache>
            </c:numRef>
          </c:val>
        </c:ser>
        <c:dLbls>
          <c:showLegendKey val="0"/>
          <c:showVal val="0"/>
          <c:showCatName val="0"/>
          <c:showSerName val="0"/>
          <c:showPercent val="0"/>
          <c:showBubbleSize val="0"/>
        </c:dLbls>
        <c:axId val="246561912"/>
        <c:axId val="246558384"/>
      </c:radarChart>
      <c:catAx>
        <c:axId val="246561912"/>
        <c:scaling>
          <c:orientation val="minMax"/>
        </c:scaling>
        <c:delete val="0"/>
        <c:axPos val="b"/>
        <c:majorGridlines/>
        <c:numFmt formatCode="General" sourceLinked="0"/>
        <c:majorTickMark val="out"/>
        <c:minorTickMark val="none"/>
        <c:tickLblPos val="nextTo"/>
        <c:crossAx val="246558384"/>
        <c:crosses val="autoZero"/>
        <c:auto val="1"/>
        <c:lblAlgn val="ctr"/>
        <c:lblOffset val="100"/>
        <c:noMultiLvlLbl val="0"/>
      </c:catAx>
      <c:valAx>
        <c:axId val="246558384"/>
        <c:scaling>
          <c:orientation val="minMax"/>
        </c:scaling>
        <c:delete val="0"/>
        <c:axPos val="l"/>
        <c:majorGridlines/>
        <c:numFmt formatCode="#,##0" sourceLinked="1"/>
        <c:majorTickMark val="cross"/>
        <c:minorTickMark val="none"/>
        <c:tickLblPos val="nextTo"/>
        <c:crossAx val="246561912"/>
        <c:crosses val="autoZero"/>
        <c:crossBetween val="between"/>
      </c:valAx>
    </c:plotArea>
    <c:plotVisOnly val="1"/>
    <c:dispBlanksAs val="gap"/>
    <c:showDLblsOverMax val="0"/>
  </c:chart>
  <c:spPr>
    <a:ln>
      <a:noFill/>
    </a:ln>
  </c:spPr>
  <c:printSettings>
    <c:headerFooter/>
    <c:pageMargins b="0.78740157499999996" l="0.511811024" r="0.511811024" t="0.78740157499999996" header="0.31496062000000086" footer="0.31496062000000086"/>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4</xdr:col>
      <xdr:colOff>19050</xdr:colOff>
      <xdr:row>1</xdr:row>
      <xdr:rowOff>28575</xdr:rowOff>
    </xdr:to>
    <xdr:pic>
      <xdr:nvPicPr>
        <xdr:cNvPr id="3" name="Picture 2"/>
        <xdr:cNvPicPr>
          <a:picLocks noChangeAspect="1" noChangeArrowheads="1"/>
        </xdr:cNvPicPr>
      </xdr:nvPicPr>
      <xdr:blipFill>
        <a:blip xmlns:r="http://schemas.openxmlformats.org/officeDocument/2006/relationships" r:embed="rId1"/>
        <a:srcRect/>
        <a:stretch>
          <a:fillRect/>
        </a:stretch>
      </xdr:blipFill>
      <xdr:spPr bwMode="auto">
        <a:xfrm>
          <a:off x="95250" y="0"/>
          <a:ext cx="11096625" cy="7429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587374</xdr:colOff>
      <xdr:row>18</xdr:row>
      <xdr:rowOff>117739</xdr:rowOff>
    </xdr:from>
    <xdr:to>
      <xdr:col>6</xdr:col>
      <xdr:colOff>185208</xdr:colOff>
      <xdr:row>39</xdr:row>
      <xdr:rowOff>0</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514615</xdr:colOff>
      <xdr:row>18</xdr:row>
      <xdr:rowOff>128321</xdr:rowOff>
    </xdr:from>
    <xdr:to>
      <xdr:col>15</xdr:col>
      <xdr:colOff>407458</xdr:colOff>
      <xdr:row>39</xdr:row>
      <xdr:rowOff>95248</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350307</xdr:colOff>
      <xdr:row>44</xdr:row>
      <xdr:rowOff>10583</xdr:rowOff>
    </xdr:from>
    <xdr:to>
      <xdr:col>6</xdr:col>
      <xdr:colOff>571500</xdr:colOff>
      <xdr:row>61</xdr:row>
      <xdr:rowOff>52917</xdr:rowOff>
    </xdr:to>
    <xdr:graphicFrame macro="">
      <xdr:nvGraphicFramePr>
        <xdr:cNvPr id="19" name="Gráfico 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213783</xdr:colOff>
      <xdr:row>44</xdr:row>
      <xdr:rowOff>10584</xdr:rowOff>
    </xdr:from>
    <xdr:to>
      <xdr:col>16</xdr:col>
      <xdr:colOff>495300</xdr:colOff>
      <xdr:row>61</xdr:row>
      <xdr:rowOff>52918</xdr:rowOff>
    </xdr:to>
    <xdr:graphicFrame macro="">
      <xdr:nvGraphicFramePr>
        <xdr:cNvPr id="20" name="Gráfico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76198</xdr:colOff>
      <xdr:row>66</xdr:row>
      <xdr:rowOff>1</xdr:rowOff>
    </xdr:from>
    <xdr:to>
      <xdr:col>15</xdr:col>
      <xdr:colOff>95249</xdr:colOff>
      <xdr:row>79</xdr:row>
      <xdr:rowOff>47626</xdr:rowOff>
    </xdr:to>
    <xdr:graphicFrame macro="">
      <xdr:nvGraphicFramePr>
        <xdr:cNvPr id="23" name="Gráfico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http://ciram.epagri.sc.gov.br/index.php?option=com_content&amp;view=article&amp;id=53&amp;Itemid=196&amp;Proj=632547" TargetMode="External"/><Relationship Id="rId117" Type="http://schemas.openxmlformats.org/officeDocument/2006/relationships/hyperlink" Target="http://web.face.ufmg.br/cedeplar/site/index.php?option=com_content&amp;view=article&amp;id=706&amp;catid=190" TargetMode="External"/><Relationship Id="rId21" Type="http://schemas.openxmlformats.org/officeDocument/2006/relationships/hyperlink" Target="http://cds.unb.br/projetos/index.php?option=view&amp;c=5&amp;id=JUE1JUI4JTk5UyU4NCUwMTQlN0UlQjAlMjUuJUUxJTI0JTEwJUYxbSVCNCVEOSVCRDEyJUU0JUY0JUIyJUM4JTg2JTBCJTEzJUU2JUM0dCU5Nw==" TargetMode="External"/><Relationship Id="rId42" Type="http://schemas.openxmlformats.org/officeDocument/2006/relationships/hyperlink" Target="http://www.funceme.br/index.php/projetos/concluidos/projeto-prodham" TargetMode="External"/><Relationship Id="rId47" Type="http://schemas.openxmlformats.org/officeDocument/2006/relationships/hyperlink" Target="http://www.funceme.br/index.php/projetos/concluidos/projeto-aluviao" TargetMode="External"/><Relationship Id="rId63" Type="http://schemas.openxmlformats.org/officeDocument/2006/relationships/hyperlink" Target="http://www.nepo.unicamp.br/pesquisa/projetos/linha7/a_projeto9.html" TargetMode="External"/><Relationship Id="rId68" Type="http://schemas.openxmlformats.org/officeDocument/2006/relationships/hyperlink" Target="http://www.faeb.org.br/fileadmin/Arquivos_internos/Cadeia_Florestal/Politica_Nacional_de_Florestas_Plantadas_31-03-2011.pdf" TargetMode="External"/><Relationship Id="rId84" Type="http://schemas.openxmlformats.org/officeDocument/2006/relationships/hyperlink" Target="http://www.agritempo.gov.br/MudancasClimaticas/artigos/MUDAcCLIMA_CPMA_SIMP_AGUA.pdf" TargetMode="External"/><Relationship Id="rId89" Type="http://schemas.openxmlformats.org/officeDocument/2006/relationships/hyperlink" Target="http://dx.doi.org/10.4236/acs.2012.23030" TargetMode="External"/><Relationship Id="rId112" Type="http://schemas.openxmlformats.org/officeDocument/2006/relationships/hyperlink" Target="http://www2.ana.gov.br/Paginas/projetos/GEFAquiferoGuarani.aspx" TargetMode="External"/><Relationship Id="rId133" Type="http://schemas.openxmlformats.org/officeDocument/2006/relationships/hyperlink" Target="http://brams.cptec.inpe.br/" TargetMode="External"/><Relationship Id="rId138" Type="http://schemas.openxmlformats.org/officeDocument/2006/relationships/hyperlink" Target="http://www.coepbrasil.org.br/portal/Publico/apresentarArquivo.aspx?TP=1&amp;ID=f0ac2e67-9b17-4ef2-9cbe-ca6929d7ddcd&amp;NOME=Plano%20Nacional%20de%20Adapta%C3%A7%C3%A3o%20-%20Subs%C3%ADdios.pdf" TargetMode="External"/><Relationship Id="rId154" Type="http://schemas.openxmlformats.org/officeDocument/2006/relationships/hyperlink" Target="http://www.insa.gov.br/?page_id=87" TargetMode="External"/><Relationship Id="rId159" Type="http://schemas.openxmlformats.org/officeDocument/2006/relationships/hyperlink" Target="http://www.mudancasclimaticas.zonascosteiras.furg.br/" TargetMode="External"/><Relationship Id="rId175" Type="http://schemas.openxmlformats.org/officeDocument/2006/relationships/hyperlink" Target="http://posclima.inpa.gov.br/" TargetMode="External"/><Relationship Id="rId170" Type="http://schemas.openxmlformats.org/officeDocument/2006/relationships/hyperlink" Target="http://www.asabrasil.org.br/Portal/Informacoes.asp?COD_MENU=1150" TargetMode="External"/><Relationship Id="rId16" Type="http://schemas.openxmlformats.org/officeDocument/2006/relationships/hyperlink" Target="http://www.ivig.coppe.ufrj.br/ivig/Documents/Vulnerabilidade_a_Extremos_Climaticos_no_PR.pdf" TargetMode="External"/><Relationship Id="rId107" Type="http://schemas.openxmlformats.org/officeDocument/2006/relationships/hyperlink" Target="http://www.inpe.br/crc/" TargetMode="External"/><Relationship Id="rId11" Type="http://schemas.openxmlformats.org/officeDocument/2006/relationships/hyperlink" Target="http://www.usp.br/nereus/wp-content/uploads/TD_Nereus_04_2013b.pdf" TargetMode="External"/><Relationship Id="rId32" Type="http://schemas.openxmlformats.org/officeDocument/2006/relationships/hyperlink" Target="http://www.funceme.br/nlta/" TargetMode="External"/><Relationship Id="rId37" Type="http://schemas.openxmlformats.org/officeDocument/2006/relationships/hyperlink" Target="http://www.funceme.br/index.php/projetos/em-andamento/projeto-alivio" TargetMode="External"/><Relationship Id="rId53" Type="http://schemas.openxmlformats.org/officeDocument/2006/relationships/hyperlink" Target="http://www.ipam.org.br/programas/projeto/Povos-indigenas-e-comunidades-tradicionais/45" TargetMode="External"/><Relationship Id="rId58" Type="http://schemas.openxmlformats.org/officeDocument/2006/relationships/hyperlink" Target="http://mtc-m19.sid.inpe.br/col/sid.inpe.br/mtc-m19/2012/07.23.17.40/doc/publicacao.pdf" TargetMode="External"/><Relationship Id="rId74" Type="http://schemas.openxmlformats.org/officeDocument/2006/relationships/hyperlink" Target="http://www.sae.gov.br/site/wp-content/uploads/PAS_web.pdf" TargetMode="External"/><Relationship Id="rId79" Type="http://schemas.openxmlformats.org/officeDocument/2006/relationships/hyperlink" Target="http://www.agritempo.gov.br/MudancasClimaticas/artigos/CLIMATE_RISC_ZONING_JURA_WMO.pdf" TargetMode="External"/><Relationship Id="rId102" Type="http://schemas.openxmlformats.org/officeDocument/2006/relationships/hyperlink" Target="http://www.cea.inpe.br/" TargetMode="External"/><Relationship Id="rId123" Type="http://schemas.openxmlformats.org/officeDocument/2006/relationships/hyperlink" Target="http://mudancasclimaticas.cptec.inpe.br/probio.shtml" TargetMode="External"/><Relationship Id="rId128" Type="http://schemas.openxmlformats.org/officeDocument/2006/relationships/hyperlink" Target="http://mudancasclimaticas.cptec.inpe.br/~rmclima/pdfs/prod_probio/Relatorio_2.pdf" TargetMode="External"/><Relationship Id="rId144" Type="http://schemas.openxmlformats.org/officeDocument/2006/relationships/hyperlink" Target="http://redeclima.ccst.inpe.br/wp-content/uploads/2013/04/RedeClima-2011-2012-mais-baixa.pdf" TargetMode="External"/><Relationship Id="rId149" Type="http://schemas.openxmlformats.org/officeDocument/2006/relationships/hyperlink" Target="http://adapta.inpa.gov.br/?page_id=32" TargetMode="External"/><Relationship Id="rId5" Type="http://schemas.openxmlformats.org/officeDocument/2006/relationships/hyperlink" Target="http://redeclima.ccst.inpe.br/wp-content/uploads/2013/03/Principais-Resultados-Sub-Rede-Agricultura.pdf" TargetMode="External"/><Relationship Id="rId90" Type="http://schemas.openxmlformats.org/officeDocument/2006/relationships/hyperlink" Target="http://www.scielo.br/pdf/rsp/v44n1/13.pdf" TargetMode="External"/><Relationship Id="rId95" Type="http://schemas.openxmlformats.org/officeDocument/2006/relationships/hyperlink" Target="http://www.ccst.inpe.br/linhas_tematicas/dinamicas-e-cenarios-de-sistemas-socioambientais/" TargetMode="External"/><Relationship Id="rId160" Type="http://schemas.openxmlformats.org/officeDocument/2006/relationships/hyperlink" Target="http://www.labomar.ufc.br/images/stories/arquivos/ArqCienMar/V44_3_2011/acm_2011_44_3_02.pdf" TargetMode="External"/><Relationship Id="rId165" Type="http://schemas.openxmlformats.org/officeDocument/2006/relationships/hyperlink" Target="http://marte.museu-goeldi.br/pec/" TargetMode="External"/><Relationship Id="rId22" Type="http://schemas.openxmlformats.org/officeDocument/2006/relationships/hyperlink" Target="http://cds.unb.br/projetos/index.php?option=view&amp;c=5&amp;id=JUY0NCU3QyUxRiVENDElMDglOUElRDIlRDQlRjYlQUUlMkElMUElRTclMTMlQjZxJTNGJUNGJTkyJTJCJUM0JUFDJUZEJTFGbTZfJUVEJTVCJUJG" TargetMode="External"/><Relationship Id="rId27" Type="http://schemas.openxmlformats.org/officeDocument/2006/relationships/hyperlink" Target="http://ciram.epagri.sc.gov.br/index.php?option=com_content&amp;view=article&amp;id=53&amp;Itemid=196&amp;Proj=638875" TargetMode="External"/><Relationship Id="rId43" Type="http://schemas.openxmlformats.org/officeDocument/2006/relationships/hyperlink" Target="http://www.funceme.br/index.php/projetos/concluidos/projeto-mapaar" TargetMode="External"/><Relationship Id="rId48" Type="http://schemas.openxmlformats.org/officeDocument/2006/relationships/hyperlink" Target="http://map.funceme.br/previna/" TargetMode="External"/><Relationship Id="rId64" Type="http://schemas.openxmlformats.org/officeDocument/2006/relationships/hyperlink" Target="http://www.pbmc.coppe.ufrj.br/pt/grupo-trabalho-1" TargetMode="External"/><Relationship Id="rId69" Type="http://schemas.openxmlformats.org/officeDocument/2006/relationships/hyperlink" Target="http://www.sae.gov.br/site/?page_id=11509" TargetMode="External"/><Relationship Id="rId113" Type="http://schemas.openxmlformats.org/officeDocument/2006/relationships/hyperlink" Target="http://proagua.ana.gov.br/proagua/" TargetMode="External"/><Relationship Id="rId118" Type="http://schemas.openxmlformats.org/officeDocument/2006/relationships/hyperlink" Target="http://web.face.ufmg.br/cedeplar/site/index.php?option=com_content&amp;view=article&amp;id=931&amp;catid=190" TargetMode="External"/><Relationship Id="rId134" Type="http://schemas.openxmlformats.org/officeDocument/2006/relationships/hyperlink" Target="http://serradomar.cptec.inpe.br/" TargetMode="External"/><Relationship Id="rId139" Type="http://schemas.openxmlformats.org/officeDocument/2006/relationships/hyperlink" Target="http://www.coepbrasil.org.br/portal/Publico/apresentarArquivo.aspx?TP=1&amp;ID=04d7b083-f5ef-4529-b724-6416852c356b&amp;NOME=Relatorio%20Final%20da%20Pesquisa%20-%20Anna%20Peliano.pdf" TargetMode="External"/><Relationship Id="rId80" Type="http://schemas.openxmlformats.org/officeDocument/2006/relationships/hyperlink" Target="http://www.cpa.unicamp.br/prod_cc/trabalhos-em-anais-de-eventos/m-c167_expandido.pdf/view.html" TargetMode="External"/><Relationship Id="rId85" Type="http://schemas.openxmlformats.org/officeDocument/2006/relationships/hyperlink" Target="http://www.usp.br/nereus/wp-content/uploads/Relatorio_Resumo_FEAM_para_publicacao-online-final.pdf" TargetMode="External"/><Relationship Id="rId150" Type="http://schemas.openxmlformats.org/officeDocument/2006/relationships/hyperlink" Target="http://www.inpa.gov.br/coorden/cope/programas_projetos.pdf" TargetMode="External"/><Relationship Id="rId155" Type="http://schemas.openxmlformats.org/officeDocument/2006/relationships/hyperlink" Target="http://www.insa.gov.br/?page_id=2096" TargetMode="External"/><Relationship Id="rId171" Type="http://schemas.openxmlformats.org/officeDocument/2006/relationships/hyperlink" Target="http://www.asabrasil.org.br/Portal/Informacoes.asp?COD_MENU=1151" TargetMode="External"/><Relationship Id="rId176" Type="http://schemas.openxmlformats.org/officeDocument/2006/relationships/printerSettings" Target="../printerSettings/printerSettings2.bin"/><Relationship Id="rId12" Type="http://schemas.openxmlformats.org/officeDocument/2006/relationships/hyperlink" Target="http://www.teses.usp.br/teses/disponiveis/12/12138/tde-15042010-124223/pt-br.php" TargetMode="External"/><Relationship Id="rId17" Type="http://schemas.openxmlformats.org/officeDocument/2006/relationships/hyperlink" Target="http://mudancasclimaticas.cptec.inpe.br/~rmclima/pdfs/destaques/CLIMA_E_SEGURANCA-EnERGETICA_FINAL.pdf" TargetMode="External"/><Relationship Id="rId33" Type="http://schemas.openxmlformats.org/officeDocument/2006/relationships/hyperlink" Target="http://www.funceme.br/projetos/manual/eventos/brum/" TargetMode="External"/><Relationship Id="rId38" Type="http://schemas.openxmlformats.org/officeDocument/2006/relationships/hyperlink" Target="http://www.funceme.br/index.php/projetos/concluidos/projeto-salinidade" TargetMode="External"/><Relationship Id="rId59" Type="http://schemas.openxmlformats.org/officeDocument/2006/relationships/hyperlink" Target="http://www.abep.nepo.unicamp.br/encontro2010/docs_pdf/tema_3/abep2010_2503.pdf" TargetMode="External"/><Relationship Id="rId103" Type="http://schemas.openxmlformats.org/officeDocument/2006/relationships/hyperlink" Target="http://www.cptec.inpe.br/" TargetMode="External"/><Relationship Id="rId108" Type="http://schemas.openxmlformats.org/officeDocument/2006/relationships/hyperlink" Target="http://www.lit.inpe.br/" TargetMode="External"/><Relationship Id="rId124" Type="http://schemas.openxmlformats.org/officeDocument/2006/relationships/hyperlink" Target="http://mudancasclimaticas.cptec.inpe.br/~rmclima/pdfs/prod_probio/Atlas.pdf" TargetMode="External"/><Relationship Id="rId129" Type="http://schemas.openxmlformats.org/officeDocument/2006/relationships/hyperlink" Target="http://mudancasclimaticas.cptec.inpe.br/~rmclima/pdfs/prod_probio/Relatorio_4.pdf" TargetMode="External"/><Relationship Id="rId54" Type="http://schemas.openxmlformats.org/officeDocument/2006/relationships/hyperlink" Target="http://ipam.org.br/programas/projeto/Assentamentos-Sustentaveis-na-Amazonia-O-Desafio-da-Transicao-da-producao-Familiar-de-Fronteira-para-uma-Economia-de-Baixo-Carbono-/59" TargetMode="External"/><Relationship Id="rId70" Type="http://schemas.openxmlformats.org/officeDocument/2006/relationships/hyperlink" Target="http://www.sae.gov.br/site/?page_id=11498" TargetMode="External"/><Relationship Id="rId75" Type="http://schemas.openxmlformats.org/officeDocument/2006/relationships/hyperlink" Target="http://www.cpa.unicamp.br/aquecimento_agricola.html" TargetMode="External"/><Relationship Id="rId91" Type="http://schemas.openxmlformats.org/officeDocument/2006/relationships/hyperlink" Target="http://www.ccst.inpe.br/destaques2/estudos-dos-impactos-das-mudancas-globais-na-resposta-hidrologica-de-bacias-brasileiras/" TargetMode="External"/><Relationship Id="rId96" Type="http://schemas.openxmlformats.org/officeDocument/2006/relationships/hyperlink" Target="http://www.ccst.inpe.br/linhas_tematicas/energias-de-fontes-renovaveis-e-bioenergia/" TargetMode="External"/><Relationship Id="rId140" Type="http://schemas.openxmlformats.org/officeDocument/2006/relationships/hyperlink" Target="http://www.coepbrasil.org.br/portal/Publico/apresentarArquivo.aspx?TP=1&amp;ID=e997b561-d59f-4aec-9d48-e30d1f18edfb&amp;NOME=Relat%C3%B3rio%20S%C3%ADntese_Pesquisa.pdf" TargetMode="External"/><Relationship Id="rId145" Type="http://schemas.openxmlformats.org/officeDocument/2006/relationships/hyperlink" Target="http://www.iag.usp.br/pos/meteorologia/portugues/dissertacoestestes/estudo-num%C3%A9rico-da-influ%C3%AAncia-das-mudan%C3%A7as-clim%C3%A1ticas-e-da" TargetMode="External"/><Relationship Id="rId161" Type="http://schemas.openxmlformats.org/officeDocument/2006/relationships/hyperlink" Target="http://www.labomar.ufc.br/images/stories/arquivos/ArqCienMar/V44_3_2011/acm_2011_44_3_03.pdf" TargetMode="External"/><Relationship Id="rId166" Type="http://schemas.openxmlformats.org/officeDocument/2006/relationships/hyperlink" Target="http://repositorio.museu-goeldi.br/jspui/bitstream/123456789/541/1/Natureza%20%26%20Conserva%C3%A7%C3%A3o%208%282%29%202010%20Aleixo.pdf" TargetMode="External"/><Relationship Id="rId1" Type="http://schemas.openxmlformats.org/officeDocument/2006/relationships/hyperlink" Target="http://mudancasclimaticas.cptec.inpe.br/~rmclima/pdfs/destaques/CLIMA_E_AGRICULTURA_BRASIL_300908_FINAL.pdf" TargetMode="External"/><Relationship Id="rId6" Type="http://schemas.openxmlformats.org/officeDocument/2006/relationships/hyperlink" Target="http://redeclima.ccst.inpe.br/wp-content/uploads/2013/03/Principais-Resultados-Sub-Rede-Agricultura.pdf" TargetMode="External"/><Relationship Id="rId23" Type="http://schemas.openxmlformats.org/officeDocument/2006/relationships/hyperlink" Target="http://cds.unb.br/projetos/index.php?option=view&amp;c=53&amp;id=JUQ1aiVEMiVEQiUzRSVGNiU4QSU5RiUxMislMjVjTiVDMiUxNSVGOFglNUUlODZacEMlQzAlQzMlMUIlNDAlRUElOUQlM0UlRjElRjUlRjg=" TargetMode="External"/><Relationship Id="rId28" Type="http://schemas.openxmlformats.org/officeDocument/2006/relationships/hyperlink" Target="http://www.furb.br/climasul/index.htm" TargetMode="External"/><Relationship Id="rId49" Type="http://schemas.openxmlformats.org/officeDocument/2006/relationships/hyperlink" Target="http://www.funceme.br/index.php/projetos-especiais/espelho-dagua" TargetMode="External"/><Relationship Id="rId114" Type="http://schemas.openxmlformats.org/officeDocument/2006/relationships/hyperlink" Target="http://www2.ana.gov.br/Paginas/projetos/pisf.aspx" TargetMode="External"/><Relationship Id="rId119" Type="http://schemas.openxmlformats.org/officeDocument/2006/relationships/hyperlink" Target="http://web.face.ufmg.br/cedeplar/site/index.php?option=com_content&amp;view=article&amp;id=345&amp;catid=189&amp;Itemid=367" TargetMode="External"/><Relationship Id="rId10" Type="http://schemas.openxmlformats.org/officeDocument/2006/relationships/hyperlink" Target="http://web.cedeplar.ufmg.br/cedeplar/site/seminarios/seminario_diamantina/2010/D10A047.pdf" TargetMode="External"/><Relationship Id="rId31" Type="http://schemas.openxmlformats.org/officeDocument/2006/relationships/hyperlink" Target="http://www.cemaden.gov.br/municipiosprio.php" TargetMode="External"/><Relationship Id="rId44" Type="http://schemas.openxmlformats.org/officeDocument/2006/relationships/hyperlink" Target="http://www.funceme.br/index.php/projetos/concluidos/projeto-mundau" TargetMode="External"/><Relationship Id="rId52" Type="http://schemas.openxmlformats.org/officeDocument/2006/relationships/hyperlink" Target="http://www.ipam.org.br/programas/projeto/Clima-e-Negociacoes-Internacionais/31" TargetMode="External"/><Relationship Id="rId60" Type="http://schemas.openxmlformats.org/officeDocument/2006/relationships/hyperlink" Target="http://link.springer.com/content/pdf/10.1007%2Fs11111-012-0166-4.pdf" TargetMode="External"/><Relationship Id="rId65" Type="http://schemas.openxmlformats.org/officeDocument/2006/relationships/hyperlink" Target="http://www.pbmc.coppe.ufrj.br/pt/grupo-trabalho-2" TargetMode="External"/><Relationship Id="rId73" Type="http://schemas.openxmlformats.org/officeDocument/2006/relationships/hyperlink" Target="http://www.sae.gov.br/site/wp-content/uploads/Publica%C3%A7%C3%A3o-%C3%A1gua_SAE.pdf" TargetMode="External"/><Relationship Id="rId78" Type="http://schemas.openxmlformats.org/officeDocument/2006/relationships/hyperlink" Target="http://www.agritempo.gov.br/publish/mapas/diarios/mapa_SP_CLI.html" TargetMode="External"/><Relationship Id="rId81" Type="http://schemas.openxmlformats.org/officeDocument/2006/relationships/hyperlink" Target="http://www.cpa.unicamp.br/prod_cc/trabalhos-em-anais-de-eventos/m-c168_expandido.pdf/view.html" TargetMode="External"/><Relationship Id="rId86" Type="http://schemas.openxmlformats.org/officeDocument/2006/relationships/hyperlink" Target="http://www.ccst.inpe.br/wp-content/themes/ccst-2.0/pdf/Relatorio_INCT-MC_Ano-3_2012_Versao-Web.pdf" TargetMode="External"/><Relationship Id="rId94" Type="http://schemas.openxmlformats.org/officeDocument/2006/relationships/hyperlink" Target="http://www.ccst.inpe.br/linhas_tematicas/cenarios-climaticos-futuros/" TargetMode="External"/><Relationship Id="rId99" Type="http://schemas.openxmlformats.org/officeDocument/2006/relationships/hyperlink" Target="http://www.ccst.inpe.br/linhas_tematicas/sistemas-urbanos-padroes-de-uso-da-terra-saude-e-ambiente/" TargetMode="External"/><Relationship Id="rId101" Type="http://schemas.openxmlformats.org/officeDocument/2006/relationships/hyperlink" Target="http://www.ccst.inpe.br/projetos/modelo-brasileiro/" TargetMode="External"/><Relationship Id="rId122" Type="http://schemas.openxmlformats.org/officeDocument/2006/relationships/hyperlink" Target="http://pnud.cptec.inpe.br/index.html" TargetMode="External"/><Relationship Id="rId130" Type="http://schemas.openxmlformats.org/officeDocument/2006/relationships/hyperlink" Target="http://mudancasclimaticas.cptec.inpe.br/~rmclima/pdfs/prod_probio/Relatorio_6.pdf" TargetMode="External"/><Relationship Id="rId135" Type="http://schemas.openxmlformats.org/officeDocument/2006/relationships/hyperlink" Target="http://www.labhidro.ufsc.br/mudclimsul.html" TargetMode="External"/><Relationship Id="rId143" Type="http://schemas.openxmlformats.org/officeDocument/2006/relationships/hyperlink" Target="http://www.fiocruz.br/ccs/cgi/cgilua.exe/sys/start.htm?infoid=4968&amp;sid=9&amp;tpl=printerview" TargetMode="External"/><Relationship Id="rId148" Type="http://schemas.openxmlformats.org/officeDocument/2006/relationships/hyperlink" Target="http://www.iag.usp.br/pos/sites/default/files/d_michelle_s_reboita_0.pdf" TargetMode="External"/><Relationship Id="rId151" Type="http://schemas.openxmlformats.org/officeDocument/2006/relationships/hyperlink" Target="http://www.inpa.gov.br/arquivos/documentos/INPA_PDU-2011-2015.pdf" TargetMode="External"/><Relationship Id="rId156" Type="http://schemas.openxmlformats.org/officeDocument/2006/relationships/hyperlink" Target="http://www.insa.gov.br/?page_id=2067" TargetMode="External"/><Relationship Id="rId164" Type="http://schemas.openxmlformats.org/officeDocument/2006/relationships/hyperlink" Target="http://www.labomar.ufc.br/index.php?option=com_content&amp;task=view&amp;id=354&amp;Itemid=37" TargetMode="External"/><Relationship Id="rId169" Type="http://schemas.openxmlformats.org/officeDocument/2006/relationships/hyperlink" Target="http://redeclima.ccst.inpe.br/wp-content/uploads/2013/04/RedeClima-2011-2012-mais-baixa.pdf" TargetMode="External"/><Relationship Id="rId4" Type="http://schemas.openxmlformats.org/officeDocument/2006/relationships/hyperlink" Target="http://www.cpap.embrapa.br/ct_hidro/" TargetMode="External"/><Relationship Id="rId9" Type="http://schemas.openxmlformats.org/officeDocument/2006/relationships/hyperlink" Target="http://www.teses.usp.br/teses/disponiveis/12/12138/tde-20022013-160537/pt-br.php" TargetMode="External"/><Relationship Id="rId172" Type="http://schemas.openxmlformats.org/officeDocument/2006/relationships/hyperlink" Target="http://r1.ufrrj.br/cpda/ceresan/docs/Mudancas_climaticas,_desigualdades_sociais_e_populacoes_vulneraveis_no_Brasil_construindo_capacidades_subprojeto_populacoes_(Volume_I).pdf" TargetMode="External"/><Relationship Id="rId13" Type="http://schemas.openxmlformats.org/officeDocument/2006/relationships/hyperlink" Target="http://www.colit.pr.gov.br/arquivos/File/Publicacoes/Economia_do_clima.pdf" TargetMode="External"/><Relationship Id="rId18" Type="http://schemas.openxmlformats.org/officeDocument/2006/relationships/hyperlink" Target="http://seer.cgee.org.br/index.php/parcerias_estrategicas/article/viewFile/401/385" TargetMode="External"/><Relationship Id="rId39" Type="http://schemas.openxmlformats.org/officeDocument/2006/relationships/hyperlink" Target="http://www.funceme.br/index.php/projetos/concluidos/projeto-qualidade" TargetMode="External"/><Relationship Id="rId109" Type="http://schemas.openxmlformats.org/officeDocument/2006/relationships/hyperlink" Target="http://www.las.inpe.br/~cte/" TargetMode="External"/><Relationship Id="rId34" Type="http://schemas.openxmlformats.org/officeDocument/2006/relationships/hyperlink" Target="http://www.funceme.br/index.php/projetos/em-andamento/projeto-previsao-de-ventos" TargetMode="External"/><Relationship Id="rId50" Type="http://schemas.openxmlformats.org/officeDocument/2006/relationships/hyperlink" Target="http://www.funceme.br/index.php/projetos-especiais/pirata" TargetMode="External"/><Relationship Id="rId55" Type="http://schemas.openxmlformats.org/officeDocument/2006/relationships/hyperlink" Target="http://ipam.org.br/programas/projeto/Recuperacao-Produtiva-de-Pequenas-Propriedades-na-BR-230/60" TargetMode="External"/><Relationship Id="rId76" Type="http://schemas.openxmlformats.org/officeDocument/2006/relationships/hyperlink" Target="http://www.cpa.unicamp.br/prev.html" TargetMode="External"/><Relationship Id="rId97" Type="http://schemas.openxmlformats.org/officeDocument/2006/relationships/hyperlink" Target="http://www.ccst.inpe.br/linhas_tematicas/hidrologia-e-desastres-naturais/" TargetMode="External"/><Relationship Id="rId104" Type="http://schemas.openxmlformats.org/officeDocument/2006/relationships/hyperlink" Target="http://www.inpe.br/ete/index.php" TargetMode="External"/><Relationship Id="rId120" Type="http://schemas.openxmlformats.org/officeDocument/2006/relationships/hyperlink" Target="http://www.cedeplar.ufmg.br/pesquisas/migracoes_saude/MIGRACAO_E_SAUDE_NORDESTE.pdf" TargetMode="External"/><Relationship Id="rId125" Type="http://schemas.openxmlformats.org/officeDocument/2006/relationships/hyperlink" Target="http://mudancasclimaticas.cptec.inpe.br/~rmclima/pdfs/prod_probio/MapasAnomalias1.pdf" TargetMode="External"/><Relationship Id="rId141" Type="http://schemas.openxmlformats.org/officeDocument/2006/relationships/hyperlink" Target="http://r1.ufrrj.br/cpda/ceresan/docs/Mudancas_climaticas,_desigualdades_sociais_e_populacoes_vulneraveis_no_Brasil_construindo_capacidades_subprojeto_populacoes_(Volume_I).pdf" TargetMode="External"/><Relationship Id="rId146" Type="http://schemas.openxmlformats.org/officeDocument/2006/relationships/hyperlink" Target="http://www.iag.usp.br/pos/sites/default/files/t_flavio_n_m_oliveira_corrigida.pdf" TargetMode="External"/><Relationship Id="rId167" Type="http://schemas.openxmlformats.org/officeDocument/2006/relationships/hyperlink" Target="http://redeclima.ccst.inpe.br/wp-content/uploads/2013/03/Principais-Resultados-Sub-Rede-Biodiversidade-e-Ecossistemas.pdf" TargetMode="External"/><Relationship Id="rId7" Type="http://schemas.openxmlformats.org/officeDocument/2006/relationships/hyperlink" Target="http://www.teses.usp.br/teses/disponiveis/12/12138/tde-27012012-190259/pt-br.php" TargetMode="External"/><Relationship Id="rId71" Type="http://schemas.openxmlformats.org/officeDocument/2006/relationships/hyperlink" Target="http://www.sae.gov.br/site/?page_id=11503" TargetMode="External"/><Relationship Id="rId92" Type="http://schemas.openxmlformats.org/officeDocument/2006/relationships/hyperlink" Target="http://www.climasaude.icict.fiocruz.br/index.php" TargetMode="External"/><Relationship Id="rId162" Type="http://schemas.openxmlformats.org/officeDocument/2006/relationships/hyperlink" Target="http://www.labomar.ufc.br/index.php?option=com_content&amp;task=view&amp;id=21&amp;Itemid=29" TargetMode="External"/><Relationship Id="rId2" Type="http://schemas.openxmlformats.org/officeDocument/2006/relationships/hyperlink" Target="http://www.unredd.net/index.php?option=com_docman&amp;task=doc_download&amp;gid=3809&amp;Itemid=53" TargetMode="External"/><Relationship Id="rId29" Type="http://schemas.openxmlformats.org/officeDocument/2006/relationships/hyperlink" Target="http://www.epagri.sc.gov.br/index.php?option=com_content&amp;view=article&amp;id=177:apoio-ao-agricultor&amp;catid=19:cursos-treinamentos&amp;Itemid=26" TargetMode="External"/><Relationship Id="rId24" Type="http://schemas.openxmlformats.org/officeDocument/2006/relationships/hyperlink" Target="http://ciram.epagri.sc.gov.br/index.php?option=com_content&amp;view=article&amp;id=53&amp;Itemid=196&amp;Proj=636051" TargetMode="External"/><Relationship Id="rId40" Type="http://schemas.openxmlformats.org/officeDocument/2006/relationships/hyperlink" Target="http://www.funceme.br/index.php/projetos/concluidos/projeto-pirangi" TargetMode="External"/><Relationship Id="rId45" Type="http://schemas.openxmlformats.org/officeDocument/2006/relationships/hyperlink" Target="http://www.funceme.br/index.php/projetos/concluidos/projeto-cristalino" TargetMode="External"/><Relationship Id="rId66" Type="http://schemas.openxmlformats.org/officeDocument/2006/relationships/hyperlink" Target="http://www.sae.gov.br/site/?page_id=11511" TargetMode="External"/><Relationship Id="rId87" Type="http://schemas.openxmlformats.org/officeDocument/2006/relationships/hyperlink" Target="http://www.ccst.inpe.br/wp-content/themes/ccst-2.0/pdf/Rede_Clima_2011_2012.pdf" TargetMode="External"/><Relationship Id="rId110" Type="http://schemas.openxmlformats.org/officeDocument/2006/relationships/hyperlink" Target="http://www.ana.gov.br/gefsf/" TargetMode="External"/><Relationship Id="rId115" Type="http://schemas.openxmlformats.org/officeDocument/2006/relationships/hyperlink" Target="http://www2.ana.gov.br/Paginas/projetos/GEFAmazonas.aspx" TargetMode="External"/><Relationship Id="rId131" Type="http://schemas.openxmlformats.org/officeDocument/2006/relationships/hyperlink" Target="http://mudancasclimaticas.cptec.inpe.br/ukgofcptec.shtml" TargetMode="External"/><Relationship Id="rId136" Type="http://schemas.openxmlformats.org/officeDocument/2006/relationships/hyperlink" Target="http://www.labhidro.ufsc.br/ilhota.html" TargetMode="External"/><Relationship Id="rId157" Type="http://schemas.openxmlformats.org/officeDocument/2006/relationships/hyperlink" Target="http://www.insa.gov.br/?page_id=2070" TargetMode="External"/><Relationship Id="rId61" Type="http://schemas.openxmlformats.org/officeDocument/2006/relationships/hyperlink" Target="http://www.nepo.unicamp.br/textos/publicacoes/textos_nepo/textos_nepo_63.pdf" TargetMode="External"/><Relationship Id="rId82" Type="http://schemas.openxmlformats.org/officeDocument/2006/relationships/hyperlink" Target="http://www.agritempo.gov.br/MudancasClimaticas/artigos/TRAB_JURA_WMO.pdf" TargetMode="External"/><Relationship Id="rId152" Type="http://schemas.openxmlformats.org/officeDocument/2006/relationships/hyperlink" Target="http://www.insa.gov.br/?page_id=83" TargetMode="External"/><Relationship Id="rId173" Type="http://schemas.openxmlformats.org/officeDocument/2006/relationships/hyperlink" Target="http://r1.ufrrj.br/cpda/ceresan/docs/Mudancas_climaticas_%20desigualdades_sociais_e_populacoes_vulneraveis_no_Brasil_Volume_II.pdf" TargetMode="External"/><Relationship Id="rId19" Type="http://schemas.openxmlformats.org/officeDocument/2006/relationships/hyperlink" Target="http://www.lima.coppe.ufrj.br/files/Simoes%20et%20al%202010%20-%20Enhancing.pdf" TargetMode="External"/><Relationship Id="rId14" Type="http://schemas.openxmlformats.org/officeDocument/2006/relationships/hyperlink" Target="http://www.coppe.ufrj.br/pdf_revista/COPPE2011_leitura.pdf" TargetMode="External"/><Relationship Id="rId30" Type="http://schemas.openxmlformats.org/officeDocument/2006/relationships/hyperlink" Target="http://www.cemaden.gov.br/pluviometrosautomaticos/" TargetMode="External"/><Relationship Id="rId35" Type="http://schemas.openxmlformats.org/officeDocument/2006/relationships/hyperlink" Target="http://www.funceme.br/index.php/projetos/em-andamento/projeto-bacia-experimental-e-representativa" TargetMode="External"/><Relationship Id="rId56" Type="http://schemas.openxmlformats.org/officeDocument/2006/relationships/hyperlink" Target="http://ipam.org.br/programas/item/Cenarios-para-a-Amazonia-/1" TargetMode="External"/><Relationship Id="rId77" Type="http://schemas.openxmlformats.org/officeDocument/2006/relationships/hyperlink" Target="http://www.cpa.unicamp.br/alcscens/project.php?pag=3&amp;por" TargetMode="External"/><Relationship Id="rId100" Type="http://schemas.openxmlformats.org/officeDocument/2006/relationships/hyperlink" Target="http://150.163.158.28/lba/site/?p=linha_desc&amp;t=1" TargetMode="External"/><Relationship Id="rId105" Type="http://schemas.openxmlformats.org/officeDocument/2006/relationships/hyperlink" Target="http://www.obt.inpe.br/" TargetMode="External"/><Relationship Id="rId126" Type="http://schemas.openxmlformats.org/officeDocument/2006/relationships/hyperlink" Target="http://mudancasclimaticas.cptec.inpe.br/~rmclima/pdfs/prod_probio/Livro2_completo.pdf" TargetMode="External"/><Relationship Id="rId147" Type="http://schemas.openxmlformats.org/officeDocument/2006/relationships/hyperlink" Target="http://www.iag.usp.br/pos/meteorologia/portugues/dissertacoestestes/uma-an%C3%A1lise-estat%C3%ADstica-com-vistas-%C3%A0-previsibilidade-de-do" TargetMode="External"/><Relationship Id="rId168" Type="http://schemas.openxmlformats.org/officeDocument/2006/relationships/hyperlink" Target="http://www.ccst.inpe.br/wp-content/themes/ccst-2.0/pdf/Relatorio_Rede_Clima_junho2010_FINAL.pdf" TargetMode="External"/><Relationship Id="rId8" Type="http://schemas.openxmlformats.org/officeDocument/2006/relationships/hyperlink" Target="http://www.teses.usp.br/teses/disponiveis/12/12138/tde-15032013-163013/pt-br.php" TargetMode="External"/><Relationship Id="rId51" Type="http://schemas.openxmlformats.org/officeDocument/2006/relationships/hyperlink" Target="http://www.ipam.org.br/programas/item/Mudancas-Climaticas-/4" TargetMode="External"/><Relationship Id="rId72" Type="http://schemas.openxmlformats.org/officeDocument/2006/relationships/hyperlink" Target="http://www.sae.gov.br/site/?page_id=11515" TargetMode="External"/><Relationship Id="rId93" Type="http://schemas.openxmlformats.org/officeDocument/2006/relationships/hyperlink" Target="http://megacidades.ccst.inpe.br/" TargetMode="External"/><Relationship Id="rId98" Type="http://schemas.openxmlformats.org/officeDocument/2006/relationships/hyperlink" Target="http://www.ccst.inpe.br/gsba/" TargetMode="External"/><Relationship Id="rId121" Type="http://schemas.openxmlformats.org/officeDocument/2006/relationships/hyperlink" Target="http://www.cptec.inpe.br/" TargetMode="External"/><Relationship Id="rId142" Type="http://schemas.openxmlformats.org/officeDocument/2006/relationships/hyperlink" Target="http://r1.ufrrj.br/cpda/ceresan/docs/Mudancas_climaticas_%20desigualdades_sociais_e_populacoes_vulneraveis_no_Brasil_Volume_II.pdf" TargetMode="External"/><Relationship Id="rId163" Type="http://schemas.openxmlformats.org/officeDocument/2006/relationships/hyperlink" Target="http://www.labomar.ufc.br/index.php?option=com_content&amp;task=view&amp;id=21&amp;Itemid=29" TargetMode="External"/><Relationship Id="rId3" Type="http://schemas.openxmlformats.org/officeDocument/2006/relationships/hyperlink" Target="http://www.cnps.embrapa.br/publicacoes/pdfs/bpd157_2010_plantio_oleaginosas.pdf" TargetMode="External"/><Relationship Id="rId25" Type="http://schemas.openxmlformats.org/officeDocument/2006/relationships/hyperlink" Target="http://ciram.epagri.sc.gov.br/index.php?option=com_content&amp;view=article&amp;id=146&amp;Itemid=386" TargetMode="External"/><Relationship Id="rId46" Type="http://schemas.openxmlformats.org/officeDocument/2006/relationships/hyperlink" Target="http://www.funceme.br/index.php/projetos/concluidos/projeto-chico" TargetMode="External"/><Relationship Id="rId67" Type="http://schemas.openxmlformats.org/officeDocument/2006/relationships/hyperlink" Target="http://www.sae.gov.br/site/?page_id=11505" TargetMode="External"/><Relationship Id="rId116" Type="http://schemas.openxmlformats.org/officeDocument/2006/relationships/hyperlink" Target="http://arquivos.ana.gov.br/institucional/sge/CEDOC/Catalogo/2007/GEOBrasilResumoExecutivo_Portugues.pdf" TargetMode="External"/><Relationship Id="rId137" Type="http://schemas.openxmlformats.org/officeDocument/2006/relationships/hyperlink" Target="http://www.labhidro.ufsc.br/finep.html" TargetMode="External"/><Relationship Id="rId158" Type="http://schemas.openxmlformats.org/officeDocument/2006/relationships/hyperlink" Target="http://repositorio.furg.br:8080/jspui/handle/1/3350" TargetMode="External"/><Relationship Id="rId20" Type="http://schemas.openxmlformats.org/officeDocument/2006/relationships/hyperlink" Target="http://www.scielo.br/scielo.php?pid=S0103-40142013000200011&amp;script=sci_arttext" TargetMode="External"/><Relationship Id="rId41" Type="http://schemas.openxmlformats.org/officeDocument/2006/relationships/hyperlink" Target="http://www.funceme.br/index.php/projetos/concluidos/projeto-perdas" TargetMode="External"/><Relationship Id="rId62" Type="http://schemas.openxmlformats.org/officeDocument/2006/relationships/hyperlink" Target="http://iussp2009.princeton.edu/papers/93286" TargetMode="External"/><Relationship Id="rId83" Type="http://schemas.openxmlformats.org/officeDocument/2006/relationships/hyperlink" Target="http://www.agritempo.gov.br/MudancasClimaticas/artigos/trab_pab.pdf" TargetMode="External"/><Relationship Id="rId88" Type="http://schemas.openxmlformats.org/officeDocument/2006/relationships/hyperlink" Target="http://megacidades.ccst.inpe.br/arquivos/megacidades_web.pdf" TargetMode="External"/><Relationship Id="rId111" Type="http://schemas.openxmlformats.org/officeDocument/2006/relationships/hyperlink" Target="http://www.ana.gov.br/gefap/" TargetMode="External"/><Relationship Id="rId132" Type="http://schemas.openxmlformats.org/officeDocument/2006/relationships/hyperlink" Target="http://www6.cptec.inpe.br/proclima/introd.shtml" TargetMode="External"/><Relationship Id="rId153" Type="http://schemas.openxmlformats.org/officeDocument/2006/relationships/hyperlink" Target="http://www.insa.gov.br/?page_id=85" TargetMode="External"/><Relationship Id="rId174" Type="http://schemas.openxmlformats.org/officeDocument/2006/relationships/hyperlink" Target="http://www.mobilizacao.org.br/mobilizacao/publico/Default.aspx" TargetMode="External"/><Relationship Id="rId15" Type="http://schemas.openxmlformats.org/officeDocument/2006/relationships/hyperlink" Target="http://www.ivig.coppe.ufrj.br/geopro/Documents/Soci-Agua.pdf" TargetMode="External"/><Relationship Id="rId36" Type="http://schemas.openxmlformats.org/officeDocument/2006/relationships/hyperlink" Target="http://www.funceme.br/index.php/projetos/em-andamento/projeto-aquifaz" TargetMode="External"/><Relationship Id="rId57" Type="http://schemas.openxmlformats.org/officeDocument/2006/relationships/hyperlink" Target="http://ipam.org.br/programas/projeto/Apoio-aos-Povos-da-Floresta-no-Desenvolvimento-de-suas-Propostas-para-o-Fundo-Amazonia/58" TargetMode="External"/><Relationship Id="rId106" Type="http://schemas.openxmlformats.org/officeDocument/2006/relationships/hyperlink" Target="http://www.ccst.inpe.br/" TargetMode="External"/><Relationship Id="rId127" Type="http://schemas.openxmlformats.org/officeDocument/2006/relationships/hyperlink" Target="http://mudancasclimaticas.cptec.inpe.br/~rmclima/pdfs/prod_probio/Relatorio_1.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0"/>
  <sheetViews>
    <sheetView showGridLines="0" showRowColHeaders="0" tabSelected="1" zoomScale="90" zoomScaleNormal="90" workbookViewId="0">
      <selection activeCell="C3" sqref="C3:D3"/>
    </sheetView>
  </sheetViews>
  <sheetFormatPr defaultRowHeight="15" x14ac:dyDescent="0.25"/>
  <cols>
    <col min="1" max="1" width="1.5703125" customWidth="1"/>
    <col min="2" max="2" width="27.140625" customWidth="1"/>
    <col min="3" max="3" width="69.5703125" customWidth="1"/>
    <col min="4" max="4" width="69.28515625" customWidth="1"/>
    <col min="5" max="5" width="2.5703125" customWidth="1"/>
    <col min="6" max="1025" width="9.140625" style="1"/>
  </cols>
  <sheetData>
    <row r="1" spans="1:26" ht="56.25" customHeight="1" x14ac:dyDescent="0.25">
      <c r="A1" s="10"/>
      <c r="B1" s="10"/>
      <c r="C1" s="10"/>
      <c r="D1" s="10"/>
      <c r="E1" s="10"/>
      <c r="F1" s="12"/>
      <c r="G1" s="12"/>
      <c r="H1" s="12"/>
      <c r="I1" s="12"/>
      <c r="J1" s="12"/>
      <c r="K1" s="12"/>
      <c r="L1" s="12"/>
      <c r="M1" s="12"/>
      <c r="N1" s="12"/>
      <c r="O1" s="12"/>
      <c r="P1" s="12"/>
      <c r="Q1" s="12"/>
      <c r="R1" s="12"/>
      <c r="S1" s="12"/>
      <c r="T1" s="12"/>
      <c r="U1" s="12"/>
      <c r="V1" s="12"/>
      <c r="W1" s="12"/>
      <c r="X1" s="12"/>
      <c r="Y1" s="12"/>
      <c r="Z1" s="12"/>
    </row>
    <row r="2" spans="1:26" ht="10.5" customHeight="1" x14ac:dyDescent="0.25">
      <c r="A2" s="10"/>
      <c r="B2" s="10"/>
      <c r="C2" s="10"/>
      <c r="D2" s="10"/>
      <c r="E2" s="10"/>
      <c r="F2" s="12"/>
      <c r="G2" s="12"/>
      <c r="H2" s="12"/>
      <c r="I2" s="12"/>
      <c r="J2" s="12"/>
      <c r="K2" s="12"/>
      <c r="L2" s="12"/>
      <c r="M2" s="12"/>
      <c r="N2" s="12"/>
      <c r="O2" s="12"/>
      <c r="P2" s="12"/>
      <c r="Q2" s="12"/>
      <c r="R2" s="12"/>
      <c r="S2" s="12"/>
      <c r="T2" s="12"/>
      <c r="U2" s="12"/>
      <c r="V2" s="12"/>
      <c r="W2" s="12"/>
      <c r="X2" s="12"/>
      <c r="Y2" s="12"/>
      <c r="Z2" s="12"/>
    </row>
    <row r="3" spans="1:26" ht="43.5" customHeight="1" x14ac:dyDescent="0.25">
      <c r="A3" s="10"/>
      <c r="B3" s="2" t="s">
        <v>747</v>
      </c>
      <c r="C3" s="104" t="s">
        <v>759</v>
      </c>
      <c r="D3" s="105"/>
      <c r="E3" s="10"/>
      <c r="F3" s="12"/>
      <c r="G3" s="12"/>
      <c r="H3" s="12"/>
      <c r="I3" s="12"/>
      <c r="J3" s="12"/>
      <c r="K3" s="12"/>
      <c r="L3" s="12"/>
      <c r="M3" s="12"/>
      <c r="N3" s="12"/>
      <c r="O3" s="12"/>
      <c r="P3" s="12"/>
      <c r="Q3" s="12"/>
      <c r="R3" s="12"/>
      <c r="S3" s="12"/>
      <c r="T3" s="12"/>
      <c r="U3" s="12"/>
      <c r="V3" s="12"/>
      <c r="W3" s="12"/>
      <c r="X3" s="12"/>
      <c r="Y3" s="12"/>
      <c r="Z3" s="12"/>
    </row>
    <row r="4" spans="1:26" ht="10.5" customHeight="1" x14ac:dyDescent="0.25">
      <c r="A4" s="10"/>
      <c r="B4" s="3"/>
      <c r="C4" s="14"/>
      <c r="D4" s="15"/>
      <c r="E4" s="10"/>
      <c r="F4" s="12"/>
      <c r="G4" s="12"/>
      <c r="H4" s="12"/>
      <c r="I4" s="12"/>
      <c r="J4" s="12"/>
      <c r="K4" s="12"/>
      <c r="L4" s="12"/>
      <c r="M4" s="12"/>
      <c r="N4" s="12"/>
      <c r="O4" s="12"/>
      <c r="P4" s="12"/>
      <c r="Q4" s="12"/>
      <c r="R4" s="12"/>
      <c r="S4" s="12"/>
      <c r="T4" s="12"/>
      <c r="U4" s="12"/>
      <c r="V4" s="12"/>
      <c r="W4" s="12"/>
      <c r="X4" s="12"/>
      <c r="Y4" s="12"/>
      <c r="Z4" s="12"/>
    </row>
    <row r="5" spans="1:26" ht="54.75" customHeight="1" x14ac:dyDescent="0.25">
      <c r="A5" s="10"/>
      <c r="B5" s="4" t="s">
        <v>0</v>
      </c>
      <c r="C5" s="105" t="s">
        <v>748</v>
      </c>
      <c r="D5" s="105"/>
      <c r="E5" s="10"/>
      <c r="F5" s="12"/>
      <c r="G5" s="12"/>
      <c r="H5" s="12"/>
      <c r="I5" s="12"/>
      <c r="J5" s="12"/>
      <c r="K5" s="12"/>
      <c r="L5" s="12"/>
      <c r="M5" s="12"/>
      <c r="N5" s="12"/>
      <c r="O5" s="12"/>
      <c r="P5" s="12"/>
      <c r="Q5" s="12"/>
      <c r="R5" s="12"/>
      <c r="S5" s="12"/>
      <c r="T5" s="12"/>
      <c r="U5" s="12"/>
      <c r="V5" s="12"/>
      <c r="W5" s="12"/>
      <c r="X5" s="12"/>
      <c r="Y5" s="12"/>
      <c r="Z5" s="12"/>
    </row>
    <row r="6" spans="1:26" ht="12" customHeight="1" x14ac:dyDescent="0.25">
      <c r="A6" s="10"/>
      <c r="B6" s="3"/>
      <c r="C6" s="13"/>
      <c r="D6" s="10"/>
      <c r="E6" s="10"/>
      <c r="F6" s="12"/>
      <c r="G6" s="12"/>
      <c r="H6" s="12"/>
      <c r="I6" s="12"/>
      <c r="J6" s="12"/>
      <c r="K6" s="12"/>
      <c r="L6" s="12"/>
      <c r="M6" s="12"/>
      <c r="N6" s="12"/>
      <c r="O6" s="12"/>
      <c r="P6" s="12"/>
      <c r="Q6" s="12"/>
      <c r="R6" s="12"/>
      <c r="S6" s="12"/>
      <c r="T6" s="12"/>
      <c r="U6" s="12"/>
      <c r="V6" s="12"/>
      <c r="W6" s="12"/>
      <c r="X6" s="12"/>
      <c r="Y6" s="12"/>
      <c r="Z6" s="12"/>
    </row>
    <row r="7" spans="1:26" ht="54.75" customHeight="1" x14ac:dyDescent="0.25">
      <c r="A7" s="10"/>
      <c r="B7" s="2" t="s">
        <v>756</v>
      </c>
      <c r="C7" s="105" t="s">
        <v>749</v>
      </c>
      <c r="D7" s="105"/>
      <c r="E7" s="10"/>
      <c r="F7" s="12"/>
      <c r="G7" s="12"/>
      <c r="H7" s="12"/>
      <c r="I7" s="12"/>
      <c r="J7" s="12"/>
      <c r="K7" s="12"/>
      <c r="L7" s="12"/>
      <c r="M7" s="12"/>
      <c r="N7" s="12"/>
      <c r="O7" s="12"/>
      <c r="P7" s="12"/>
      <c r="Q7" s="12"/>
      <c r="R7" s="12"/>
      <c r="S7" s="12"/>
      <c r="T7" s="12"/>
      <c r="U7" s="12"/>
      <c r="V7" s="12"/>
      <c r="W7" s="12"/>
      <c r="X7" s="12"/>
      <c r="Y7" s="12"/>
      <c r="Z7" s="12"/>
    </row>
    <row r="8" spans="1:26" ht="10.5" customHeight="1" x14ac:dyDescent="0.25">
      <c r="A8" s="10"/>
      <c r="B8" s="3"/>
      <c r="C8" s="14"/>
      <c r="D8" s="15"/>
      <c r="E8" s="10"/>
      <c r="F8" s="12"/>
      <c r="G8" s="12"/>
      <c r="H8" s="12"/>
      <c r="I8" s="12"/>
      <c r="J8" s="12"/>
      <c r="K8" s="12"/>
      <c r="L8" s="12"/>
      <c r="M8" s="12"/>
      <c r="N8" s="12"/>
      <c r="O8" s="12"/>
      <c r="P8" s="12"/>
      <c r="Q8" s="12"/>
      <c r="R8" s="12"/>
      <c r="S8" s="12"/>
      <c r="T8" s="12"/>
      <c r="U8" s="12"/>
      <c r="V8" s="12"/>
      <c r="W8" s="12"/>
      <c r="X8" s="12"/>
      <c r="Y8" s="12"/>
      <c r="Z8" s="12"/>
    </row>
    <row r="9" spans="1:26" ht="25.5" x14ac:dyDescent="0.25">
      <c r="A9" s="10"/>
      <c r="B9" s="4" t="s">
        <v>734</v>
      </c>
      <c r="C9" s="101" t="s">
        <v>761</v>
      </c>
      <c r="D9" s="5" t="s">
        <v>760</v>
      </c>
      <c r="E9" s="10"/>
      <c r="F9" s="12"/>
      <c r="G9" s="12"/>
      <c r="H9" s="12"/>
      <c r="I9" s="12"/>
      <c r="J9" s="12"/>
      <c r="K9" s="12"/>
      <c r="L9" s="12"/>
      <c r="M9" s="12"/>
      <c r="N9" s="12"/>
      <c r="O9" s="12"/>
      <c r="P9" s="12"/>
      <c r="Q9" s="12"/>
      <c r="R9" s="12"/>
      <c r="S9" s="12"/>
      <c r="T9" s="12"/>
      <c r="U9" s="12"/>
      <c r="V9" s="12"/>
      <c r="W9" s="12"/>
      <c r="X9" s="12"/>
      <c r="Y9" s="12"/>
      <c r="Z9" s="12"/>
    </row>
    <row r="10" spans="1:26" x14ac:dyDescent="0.25">
      <c r="A10" s="10"/>
      <c r="B10" s="13"/>
      <c r="C10" s="13"/>
      <c r="D10" s="5" t="s">
        <v>1</v>
      </c>
      <c r="E10" s="10"/>
      <c r="F10" s="12"/>
      <c r="G10" s="12"/>
      <c r="H10" s="12"/>
      <c r="I10" s="12"/>
      <c r="J10" s="12"/>
      <c r="K10" s="12"/>
      <c r="L10" s="12"/>
      <c r="M10" s="12"/>
      <c r="N10" s="12"/>
      <c r="O10" s="12"/>
      <c r="P10" s="12"/>
      <c r="Q10" s="12"/>
      <c r="R10" s="12"/>
      <c r="S10" s="12"/>
      <c r="T10" s="12"/>
      <c r="U10" s="12"/>
      <c r="V10" s="12"/>
      <c r="W10" s="12"/>
      <c r="X10" s="12"/>
      <c r="Y10" s="12"/>
      <c r="Z10" s="12"/>
    </row>
    <row r="11" spans="1:26" x14ac:dyDescent="0.25">
      <c r="A11" s="10"/>
      <c r="B11" s="13"/>
      <c r="C11" s="13"/>
      <c r="D11" s="5" t="s">
        <v>757</v>
      </c>
      <c r="E11" s="10"/>
      <c r="F11" s="12"/>
      <c r="G11" s="12"/>
      <c r="H11" s="12"/>
      <c r="I11" s="12"/>
      <c r="J11" s="12"/>
      <c r="K11" s="12"/>
      <c r="L11" s="12"/>
      <c r="M11" s="12"/>
      <c r="N11" s="12"/>
      <c r="O11" s="12"/>
      <c r="P11" s="12"/>
      <c r="Q11" s="12"/>
      <c r="R11" s="12"/>
      <c r="S11" s="12"/>
      <c r="T11" s="12"/>
      <c r="U11" s="12"/>
      <c r="V11" s="12"/>
      <c r="W11" s="12"/>
      <c r="X11" s="12"/>
      <c r="Y11" s="12"/>
      <c r="Z11" s="12"/>
    </row>
    <row r="12" spans="1:26" x14ac:dyDescent="0.25">
      <c r="A12" s="10"/>
      <c r="B12" s="13"/>
      <c r="C12" s="13"/>
      <c r="D12" s="5" t="s">
        <v>758</v>
      </c>
      <c r="E12" s="10"/>
      <c r="F12" s="12"/>
      <c r="G12" s="12"/>
      <c r="H12" s="12"/>
      <c r="I12" s="12"/>
      <c r="J12" s="12"/>
      <c r="K12" s="12"/>
      <c r="L12" s="12"/>
      <c r="M12" s="12"/>
      <c r="N12" s="12"/>
      <c r="O12" s="12"/>
      <c r="P12" s="12"/>
      <c r="Q12" s="12"/>
      <c r="R12" s="12"/>
      <c r="S12" s="12"/>
      <c r="T12" s="12"/>
      <c r="U12" s="12"/>
      <c r="V12" s="12"/>
      <c r="W12" s="12"/>
      <c r="X12" s="12"/>
      <c r="Y12" s="12"/>
      <c r="Z12" s="12"/>
    </row>
    <row r="13" spans="1:26" x14ac:dyDescent="0.25">
      <c r="A13" s="10"/>
      <c r="B13" s="13"/>
      <c r="C13" s="13"/>
      <c r="D13" s="5" t="s">
        <v>735</v>
      </c>
      <c r="E13" s="10"/>
      <c r="F13" s="12"/>
      <c r="G13" s="12"/>
      <c r="H13" s="12"/>
      <c r="I13" s="12"/>
      <c r="J13" s="12"/>
      <c r="K13" s="12"/>
      <c r="L13" s="12"/>
      <c r="M13" s="12"/>
      <c r="N13" s="12"/>
      <c r="O13" s="12"/>
      <c r="P13" s="12"/>
      <c r="Q13" s="12"/>
      <c r="R13" s="12"/>
      <c r="S13" s="12"/>
      <c r="T13" s="12"/>
      <c r="U13" s="12"/>
      <c r="V13" s="12"/>
      <c r="W13" s="12"/>
      <c r="X13" s="12"/>
      <c r="Y13" s="12"/>
      <c r="Z13" s="12"/>
    </row>
    <row r="14" spans="1:26" ht="61.5" customHeight="1" x14ac:dyDescent="0.25">
      <c r="A14" s="10"/>
      <c r="B14" s="13"/>
      <c r="C14" s="13"/>
      <c r="D14" s="16" t="s">
        <v>750</v>
      </c>
      <c r="E14" s="10"/>
      <c r="F14" s="12"/>
      <c r="G14" s="12"/>
      <c r="H14" s="12"/>
      <c r="I14" s="12"/>
      <c r="J14" s="12"/>
      <c r="K14" s="12"/>
      <c r="L14" s="12"/>
      <c r="M14" s="12"/>
      <c r="N14" s="12"/>
      <c r="O14" s="12"/>
      <c r="P14" s="12"/>
      <c r="Q14" s="12"/>
      <c r="R14" s="12"/>
      <c r="S14" s="12"/>
      <c r="T14" s="12"/>
      <c r="U14" s="12"/>
      <c r="V14" s="12"/>
      <c r="W14" s="12"/>
      <c r="X14" s="12"/>
      <c r="Y14" s="12"/>
      <c r="Z14" s="12"/>
    </row>
    <row r="15" spans="1:26" x14ac:dyDescent="0.25">
      <c r="A15" s="10"/>
      <c r="B15" s="13"/>
      <c r="C15" s="13"/>
      <c r="D15" s="10"/>
      <c r="E15" s="10"/>
      <c r="F15" s="12"/>
      <c r="G15" s="12"/>
      <c r="H15" s="12"/>
      <c r="I15" s="12"/>
      <c r="J15" s="12"/>
      <c r="K15" s="12"/>
      <c r="L15" s="12"/>
      <c r="M15" s="12"/>
      <c r="N15" s="12"/>
      <c r="O15" s="12"/>
      <c r="P15" s="12"/>
      <c r="Q15" s="12"/>
      <c r="R15" s="12"/>
      <c r="S15" s="12"/>
      <c r="T15" s="12"/>
      <c r="U15" s="12"/>
      <c r="V15" s="12"/>
      <c r="W15" s="12"/>
      <c r="X15" s="12"/>
      <c r="Y15" s="12"/>
      <c r="Z15" s="12"/>
    </row>
    <row r="16" spans="1:26" x14ac:dyDescent="0.25">
      <c r="A16" s="10"/>
      <c r="B16" s="10"/>
      <c r="C16" s="13"/>
      <c r="D16" s="10"/>
      <c r="E16" s="10"/>
      <c r="F16" s="12"/>
      <c r="G16" s="12"/>
      <c r="H16" s="12"/>
      <c r="I16" s="12"/>
      <c r="J16" s="12"/>
      <c r="K16" s="12"/>
      <c r="L16" s="12"/>
      <c r="M16" s="12"/>
      <c r="N16" s="12"/>
      <c r="O16" s="12"/>
      <c r="P16" s="12"/>
      <c r="Q16" s="12"/>
      <c r="R16" s="12"/>
      <c r="S16" s="12"/>
      <c r="T16" s="12"/>
      <c r="U16" s="12"/>
      <c r="V16" s="12"/>
      <c r="W16" s="12"/>
      <c r="X16" s="12"/>
      <c r="Y16" s="12"/>
      <c r="Z16" s="12"/>
    </row>
    <row r="17" spans="1:26" x14ac:dyDescent="0.25">
      <c r="A17" s="10"/>
      <c r="B17" s="10"/>
      <c r="C17" s="10"/>
      <c r="D17" s="10"/>
      <c r="E17" s="10"/>
      <c r="F17" s="12"/>
      <c r="G17" s="12"/>
      <c r="H17" s="12"/>
      <c r="I17" s="12"/>
      <c r="J17" s="12"/>
      <c r="K17" s="12"/>
      <c r="L17" s="12"/>
      <c r="M17" s="12"/>
      <c r="N17" s="12"/>
      <c r="O17" s="12"/>
      <c r="P17" s="12"/>
      <c r="Q17" s="12"/>
      <c r="R17" s="12"/>
      <c r="S17" s="12"/>
      <c r="T17" s="12"/>
      <c r="U17" s="12"/>
      <c r="V17" s="12"/>
      <c r="W17" s="12"/>
      <c r="X17" s="12"/>
      <c r="Y17" s="12"/>
      <c r="Z17" s="12"/>
    </row>
    <row r="18" spans="1:26" x14ac:dyDescent="0.25">
      <c r="A18" s="11"/>
      <c r="B18" s="11"/>
      <c r="C18" s="11"/>
      <c r="D18" s="11"/>
      <c r="E18" s="11"/>
      <c r="F18" s="12"/>
      <c r="G18" s="12"/>
      <c r="H18" s="12"/>
      <c r="I18" s="12"/>
      <c r="J18" s="12"/>
      <c r="K18" s="12"/>
      <c r="L18" s="12"/>
      <c r="M18" s="12"/>
      <c r="N18" s="12"/>
      <c r="O18" s="12"/>
      <c r="P18" s="12"/>
      <c r="Q18" s="12"/>
      <c r="R18" s="12"/>
      <c r="S18" s="12"/>
      <c r="T18" s="12"/>
      <c r="U18" s="12"/>
      <c r="V18" s="12"/>
      <c r="W18" s="12"/>
      <c r="X18" s="12"/>
      <c r="Y18" s="12"/>
      <c r="Z18" s="12"/>
    </row>
    <row r="19" spans="1:26" x14ac:dyDescent="0.25">
      <c r="A19" s="11"/>
      <c r="B19" s="11"/>
      <c r="C19" s="11"/>
      <c r="D19" s="11"/>
      <c r="E19" s="11"/>
      <c r="F19" s="12"/>
      <c r="G19" s="12"/>
      <c r="H19" s="12"/>
      <c r="I19" s="12"/>
      <c r="J19" s="12"/>
      <c r="K19" s="12"/>
      <c r="L19" s="12"/>
      <c r="M19" s="12"/>
      <c r="N19" s="12"/>
      <c r="O19" s="12"/>
      <c r="P19" s="12"/>
      <c r="Q19" s="12"/>
      <c r="R19" s="12"/>
      <c r="S19" s="12"/>
      <c r="T19" s="12"/>
      <c r="U19" s="12"/>
      <c r="V19" s="12"/>
      <c r="W19" s="12"/>
      <c r="X19" s="12"/>
      <c r="Y19" s="12"/>
      <c r="Z19" s="12"/>
    </row>
    <row r="20" spans="1:26" x14ac:dyDescent="0.25">
      <c r="A20" s="11"/>
      <c r="B20" s="11"/>
      <c r="C20" s="11"/>
      <c r="D20" s="11"/>
      <c r="E20" s="11"/>
      <c r="F20" s="12"/>
      <c r="G20" s="12"/>
      <c r="H20" s="12"/>
      <c r="I20" s="12"/>
      <c r="J20" s="12"/>
      <c r="K20" s="12"/>
      <c r="L20" s="12"/>
      <c r="M20" s="12"/>
      <c r="N20" s="12"/>
      <c r="O20" s="12"/>
      <c r="P20" s="12"/>
      <c r="Q20" s="12"/>
      <c r="R20" s="12"/>
      <c r="S20" s="12"/>
      <c r="T20" s="12"/>
      <c r="U20" s="12"/>
      <c r="V20" s="12"/>
      <c r="W20" s="12"/>
      <c r="X20" s="12"/>
      <c r="Y20" s="12"/>
      <c r="Z20" s="12"/>
    </row>
    <row r="21" spans="1:26" x14ac:dyDescent="0.25">
      <c r="A21" s="11"/>
      <c r="B21" s="11"/>
      <c r="C21" s="11"/>
      <c r="D21" s="11"/>
      <c r="E21" s="11"/>
      <c r="F21" s="12"/>
      <c r="G21" s="12"/>
      <c r="H21" s="12"/>
      <c r="I21" s="12"/>
      <c r="J21" s="12"/>
      <c r="K21" s="12"/>
      <c r="L21" s="12"/>
      <c r="M21" s="12"/>
      <c r="N21" s="12"/>
      <c r="O21" s="12"/>
      <c r="P21" s="12"/>
      <c r="Q21" s="12"/>
      <c r="R21" s="12"/>
      <c r="S21" s="12"/>
      <c r="T21" s="12"/>
      <c r="U21" s="12"/>
      <c r="V21" s="12"/>
      <c r="W21" s="12"/>
      <c r="X21" s="12"/>
      <c r="Y21" s="12"/>
      <c r="Z21" s="12"/>
    </row>
    <row r="22" spans="1:26" x14ac:dyDescent="0.25">
      <c r="A22" s="11"/>
      <c r="B22" s="11"/>
      <c r="C22" s="11"/>
      <c r="D22" s="11"/>
      <c r="E22" s="11"/>
      <c r="F22" s="12"/>
      <c r="G22" s="12"/>
      <c r="H22" s="12"/>
      <c r="I22" s="12"/>
      <c r="J22" s="12"/>
      <c r="K22" s="12"/>
      <c r="L22" s="12"/>
      <c r="M22" s="12"/>
      <c r="N22" s="12"/>
      <c r="O22" s="12"/>
      <c r="P22" s="12"/>
      <c r="Q22" s="12"/>
      <c r="R22" s="12"/>
      <c r="S22" s="12"/>
      <c r="T22" s="12"/>
      <c r="U22" s="12"/>
      <c r="V22" s="12"/>
      <c r="W22" s="12"/>
      <c r="X22" s="12"/>
      <c r="Y22" s="12"/>
      <c r="Z22" s="12"/>
    </row>
    <row r="23" spans="1:26" x14ac:dyDescent="0.25">
      <c r="A23" s="11"/>
      <c r="B23" s="11"/>
      <c r="C23" s="11"/>
      <c r="D23" s="11"/>
      <c r="E23" s="11"/>
      <c r="F23" s="12"/>
      <c r="G23" s="12"/>
      <c r="H23" s="12"/>
      <c r="I23" s="12"/>
      <c r="J23" s="12"/>
      <c r="K23" s="12"/>
      <c r="L23" s="12"/>
      <c r="M23" s="12"/>
      <c r="N23" s="12"/>
      <c r="O23" s="12"/>
      <c r="P23" s="12"/>
      <c r="Q23" s="12"/>
      <c r="R23" s="12"/>
      <c r="S23" s="12"/>
      <c r="T23" s="12"/>
      <c r="U23" s="12"/>
      <c r="V23" s="12"/>
      <c r="W23" s="12"/>
      <c r="X23" s="12"/>
      <c r="Y23" s="12"/>
      <c r="Z23" s="12"/>
    </row>
    <row r="24" spans="1:26" x14ac:dyDescent="0.25">
      <c r="A24" s="11"/>
      <c r="B24" s="11"/>
      <c r="C24" s="11"/>
      <c r="D24" s="11"/>
      <c r="E24" s="11"/>
      <c r="F24" s="12"/>
      <c r="G24" s="12"/>
      <c r="H24" s="12"/>
      <c r="I24" s="12"/>
      <c r="J24" s="12"/>
      <c r="K24" s="12"/>
      <c r="L24" s="12"/>
      <c r="M24" s="12"/>
      <c r="N24" s="12"/>
      <c r="O24" s="12"/>
      <c r="P24" s="12"/>
      <c r="Q24" s="12"/>
      <c r="R24" s="12"/>
      <c r="S24" s="12"/>
      <c r="T24" s="12"/>
      <c r="U24" s="12"/>
      <c r="V24" s="12"/>
      <c r="W24" s="12"/>
      <c r="X24" s="12"/>
      <c r="Y24" s="12"/>
      <c r="Z24" s="12"/>
    </row>
    <row r="25" spans="1:26" x14ac:dyDescent="0.25">
      <c r="A25" s="11"/>
      <c r="B25" s="11"/>
      <c r="C25" s="11"/>
      <c r="D25" s="11"/>
      <c r="E25" s="11"/>
      <c r="F25" s="12"/>
      <c r="G25" s="12"/>
      <c r="H25" s="12"/>
      <c r="I25" s="12"/>
      <c r="J25" s="12"/>
      <c r="K25" s="12"/>
      <c r="L25" s="12"/>
      <c r="M25" s="12"/>
      <c r="N25" s="12"/>
      <c r="O25" s="12"/>
      <c r="P25" s="12"/>
      <c r="Q25" s="12"/>
      <c r="R25" s="12"/>
      <c r="S25" s="12"/>
      <c r="T25" s="12"/>
      <c r="U25" s="12"/>
      <c r="V25" s="12"/>
      <c r="W25" s="12"/>
      <c r="X25" s="12"/>
      <c r="Y25" s="12"/>
      <c r="Z25" s="12"/>
    </row>
    <row r="26" spans="1:26" x14ac:dyDescent="0.25">
      <c r="A26" s="11"/>
      <c r="B26" s="11"/>
      <c r="C26" s="11"/>
      <c r="D26" s="11"/>
      <c r="E26" s="11"/>
      <c r="F26" s="12"/>
      <c r="G26" s="12"/>
      <c r="H26" s="12"/>
      <c r="I26" s="12"/>
      <c r="J26" s="12"/>
      <c r="K26" s="12"/>
      <c r="L26" s="12"/>
      <c r="M26" s="12"/>
      <c r="N26" s="12"/>
      <c r="O26" s="12"/>
      <c r="P26" s="12"/>
      <c r="Q26" s="12"/>
      <c r="R26" s="12"/>
      <c r="S26" s="12"/>
      <c r="T26" s="12"/>
      <c r="U26" s="12"/>
      <c r="V26" s="12"/>
      <c r="W26" s="12"/>
      <c r="X26" s="12"/>
      <c r="Y26" s="12"/>
      <c r="Z26" s="12"/>
    </row>
    <row r="27" spans="1:26" x14ac:dyDescent="0.25">
      <c r="A27" s="11"/>
      <c r="B27" s="11"/>
      <c r="C27" s="11"/>
      <c r="D27" s="11"/>
      <c r="E27" s="11"/>
      <c r="F27" s="12"/>
      <c r="G27" s="12"/>
      <c r="H27" s="12"/>
      <c r="I27" s="12"/>
      <c r="J27" s="12"/>
      <c r="K27" s="12"/>
      <c r="L27" s="12"/>
      <c r="M27" s="12"/>
      <c r="N27" s="12"/>
      <c r="O27" s="12"/>
      <c r="P27" s="12"/>
      <c r="Q27" s="12"/>
      <c r="R27" s="12"/>
      <c r="S27" s="12"/>
      <c r="T27" s="12"/>
      <c r="U27" s="12"/>
      <c r="V27" s="12"/>
      <c r="W27" s="12"/>
      <c r="X27" s="12"/>
      <c r="Y27" s="12"/>
      <c r="Z27" s="12"/>
    </row>
    <row r="28" spans="1:26" x14ac:dyDescent="0.25">
      <c r="A28" s="11"/>
      <c r="B28" s="11"/>
      <c r="C28" s="11"/>
      <c r="D28" s="11"/>
      <c r="E28" s="11"/>
      <c r="F28" s="12"/>
      <c r="G28" s="12"/>
      <c r="H28" s="12"/>
      <c r="I28" s="12"/>
      <c r="J28" s="12"/>
      <c r="K28" s="12"/>
      <c r="L28" s="12"/>
      <c r="M28" s="12"/>
      <c r="N28" s="12"/>
      <c r="O28" s="12"/>
      <c r="P28" s="12"/>
      <c r="Q28" s="12"/>
      <c r="R28" s="12"/>
      <c r="S28" s="12"/>
      <c r="T28" s="12"/>
      <c r="U28" s="12"/>
      <c r="V28" s="12"/>
      <c r="W28" s="12"/>
      <c r="X28" s="12"/>
      <c r="Y28" s="12"/>
      <c r="Z28" s="12"/>
    </row>
    <row r="29" spans="1:26" x14ac:dyDescent="0.25">
      <c r="A29" s="11"/>
      <c r="B29" s="11"/>
      <c r="C29" s="11"/>
      <c r="D29" s="11"/>
      <c r="E29" s="11"/>
      <c r="F29" s="12"/>
      <c r="G29" s="12"/>
      <c r="H29" s="12"/>
      <c r="I29" s="12"/>
      <c r="J29" s="12"/>
      <c r="K29" s="12"/>
      <c r="L29" s="12"/>
      <c r="M29" s="12"/>
      <c r="N29" s="12"/>
      <c r="O29" s="12"/>
      <c r="P29" s="12"/>
      <c r="Q29" s="12"/>
      <c r="R29" s="12"/>
      <c r="S29" s="12"/>
      <c r="T29" s="12"/>
      <c r="U29" s="12"/>
      <c r="V29" s="12"/>
      <c r="W29" s="12"/>
      <c r="X29" s="12"/>
      <c r="Y29" s="12"/>
      <c r="Z29" s="12"/>
    </row>
    <row r="30" spans="1:26" x14ac:dyDescent="0.25">
      <c r="A30" s="11"/>
      <c r="B30" s="11"/>
      <c r="C30" s="11"/>
      <c r="D30" s="11"/>
      <c r="E30" s="11"/>
      <c r="F30" s="12"/>
      <c r="G30" s="12"/>
      <c r="H30" s="12"/>
      <c r="I30" s="12"/>
      <c r="J30" s="12"/>
      <c r="K30" s="12"/>
      <c r="L30" s="12"/>
      <c r="M30" s="12"/>
      <c r="N30" s="12"/>
      <c r="O30" s="12"/>
      <c r="P30" s="12"/>
      <c r="Q30" s="12"/>
      <c r="R30" s="12"/>
      <c r="S30" s="12"/>
      <c r="T30" s="12"/>
      <c r="U30" s="12"/>
      <c r="V30" s="12"/>
      <c r="W30" s="12"/>
      <c r="X30" s="12"/>
      <c r="Y30" s="12"/>
      <c r="Z30" s="12"/>
    </row>
    <row r="31" spans="1:26" x14ac:dyDescent="0.25">
      <c r="A31" s="11"/>
      <c r="B31" s="11"/>
      <c r="C31" s="11"/>
      <c r="D31" s="11"/>
      <c r="E31" s="11"/>
      <c r="F31" s="12"/>
      <c r="G31" s="12"/>
      <c r="H31" s="12"/>
      <c r="I31" s="12"/>
      <c r="J31" s="12"/>
      <c r="K31" s="12"/>
      <c r="L31" s="12"/>
      <c r="M31" s="12"/>
      <c r="N31" s="12"/>
      <c r="O31" s="12"/>
      <c r="P31" s="12"/>
      <c r="Q31" s="12"/>
      <c r="R31" s="12"/>
      <c r="S31" s="12"/>
      <c r="T31" s="12"/>
      <c r="U31" s="12"/>
      <c r="V31" s="12"/>
      <c r="W31" s="12"/>
      <c r="X31" s="12"/>
      <c r="Y31" s="12"/>
      <c r="Z31" s="12"/>
    </row>
    <row r="32" spans="1:26" x14ac:dyDescent="0.25">
      <c r="A32" s="11"/>
      <c r="B32" s="11"/>
      <c r="C32" s="11"/>
      <c r="D32" s="11"/>
      <c r="E32" s="11"/>
      <c r="F32" s="12"/>
      <c r="G32" s="12"/>
      <c r="H32" s="12"/>
      <c r="I32" s="12"/>
      <c r="J32" s="12"/>
      <c r="K32" s="12"/>
      <c r="L32" s="12"/>
      <c r="M32" s="12"/>
      <c r="N32" s="12"/>
      <c r="O32" s="12"/>
      <c r="P32" s="12"/>
      <c r="Q32" s="12"/>
      <c r="R32" s="12"/>
      <c r="S32" s="12"/>
      <c r="T32" s="12"/>
      <c r="U32" s="12"/>
      <c r="V32" s="12"/>
      <c r="W32" s="12"/>
      <c r="X32" s="12"/>
      <c r="Y32" s="12"/>
      <c r="Z32" s="12"/>
    </row>
    <row r="33" spans="1:26" x14ac:dyDescent="0.25">
      <c r="A33" s="11"/>
      <c r="B33" s="11"/>
      <c r="C33" s="11"/>
      <c r="D33" s="11"/>
      <c r="E33" s="11"/>
      <c r="F33" s="12"/>
      <c r="G33" s="12"/>
      <c r="H33" s="12"/>
      <c r="I33" s="12"/>
      <c r="J33" s="12"/>
      <c r="K33" s="12"/>
      <c r="L33" s="12"/>
      <c r="M33" s="12"/>
      <c r="N33" s="12"/>
      <c r="O33" s="12"/>
      <c r="P33" s="12"/>
      <c r="Q33" s="12"/>
      <c r="R33" s="12"/>
      <c r="S33" s="12"/>
      <c r="T33" s="12"/>
      <c r="U33" s="12"/>
      <c r="V33" s="12"/>
      <c r="W33" s="12"/>
      <c r="X33" s="12"/>
      <c r="Y33" s="12"/>
      <c r="Z33" s="12"/>
    </row>
    <row r="34" spans="1:26" x14ac:dyDescent="0.25">
      <c r="A34" s="11"/>
      <c r="B34" s="11"/>
      <c r="C34" s="11"/>
      <c r="D34" s="11"/>
      <c r="E34" s="11"/>
      <c r="F34" s="12"/>
      <c r="G34" s="12"/>
      <c r="H34" s="12"/>
      <c r="I34" s="12"/>
      <c r="J34" s="12"/>
      <c r="K34" s="12"/>
      <c r="L34" s="12"/>
      <c r="M34" s="12"/>
      <c r="N34" s="12"/>
      <c r="O34" s="12"/>
      <c r="P34" s="12"/>
      <c r="Q34" s="12"/>
      <c r="R34" s="12"/>
      <c r="S34" s="12"/>
      <c r="T34" s="12"/>
      <c r="U34" s="12"/>
      <c r="V34" s="12"/>
      <c r="W34" s="12"/>
      <c r="X34" s="12"/>
      <c r="Y34" s="12"/>
      <c r="Z34" s="12"/>
    </row>
    <row r="35" spans="1:26" x14ac:dyDescent="0.25">
      <c r="A35" s="11"/>
      <c r="B35" s="11"/>
      <c r="C35" s="11"/>
      <c r="D35" s="11"/>
      <c r="E35" s="11"/>
      <c r="F35" s="12"/>
      <c r="G35" s="12"/>
      <c r="H35" s="12"/>
      <c r="I35" s="12"/>
      <c r="J35" s="12"/>
      <c r="K35" s="12"/>
      <c r="L35" s="12"/>
      <c r="M35" s="12"/>
      <c r="N35" s="12"/>
      <c r="O35" s="12"/>
      <c r="P35" s="12"/>
      <c r="Q35" s="12"/>
      <c r="R35" s="12"/>
      <c r="S35" s="12"/>
      <c r="T35" s="12"/>
      <c r="U35" s="12"/>
      <c r="V35" s="12"/>
      <c r="W35" s="12"/>
      <c r="X35" s="12"/>
      <c r="Y35" s="12"/>
      <c r="Z35" s="12"/>
    </row>
    <row r="36" spans="1:26" x14ac:dyDescent="0.25">
      <c r="A36" s="11"/>
      <c r="B36" s="11"/>
      <c r="C36" s="11"/>
      <c r="D36" s="11"/>
      <c r="E36" s="11"/>
      <c r="F36" s="12"/>
      <c r="G36" s="12"/>
      <c r="H36" s="12"/>
      <c r="I36" s="12"/>
      <c r="J36" s="12"/>
      <c r="K36" s="12"/>
      <c r="L36" s="12"/>
      <c r="M36" s="12"/>
      <c r="N36" s="12"/>
      <c r="O36" s="12"/>
      <c r="P36" s="12"/>
      <c r="Q36" s="12"/>
      <c r="R36" s="12"/>
      <c r="S36" s="12"/>
      <c r="T36" s="12"/>
      <c r="U36" s="12"/>
      <c r="V36" s="12"/>
      <c r="W36" s="12"/>
      <c r="X36" s="12"/>
      <c r="Y36" s="12"/>
      <c r="Z36" s="12"/>
    </row>
    <row r="37" spans="1:26" x14ac:dyDescent="0.25">
      <c r="A37" s="11"/>
      <c r="B37" s="11"/>
      <c r="C37" s="11"/>
      <c r="D37" s="11"/>
      <c r="E37" s="11"/>
      <c r="F37" s="12"/>
      <c r="G37" s="12"/>
      <c r="H37" s="12"/>
      <c r="I37" s="12"/>
      <c r="J37" s="12"/>
      <c r="K37" s="12"/>
      <c r="L37" s="12"/>
      <c r="M37" s="12"/>
      <c r="N37" s="12"/>
      <c r="O37" s="12"/>
      <c r="P37" s="12"/>
      <c r="Q37" s="12"/>
      <c r="R37" s="12"/>
      <c r="S37" s="12"/>
      <c r="T37" s="12"/>
      <c r="U37" s="12"/>
      <c r="V37" s="12"/>
      <c r="W37" s="12"/>
      <c r="X37" s="12"/>
      <c r="Y37" s="12"/>
      <c r="Z37" s="12"/>
    </row>
    <row r="38" spans="1:26" x14ac:dyDescent="0.25">
      <c r="A38" s="11"/>
      <c r="B38" s="11"/>
      <c r="C38" s="11"/>
      <c r="D38" s="11"/>
      <c r="E38" s="11"/>
      <c r="F38" s="12"/>
      <c r="G38" s="12"/>
      <c r="H38" s="12"/>
      <c r="I38" s="12"/>
      <c r="J38" s="12"/>
      <c r="K38" s="12"/>
      <c r="L38" s="12"/>
      <c r="M38" s="12"/>
      <c r="N38" s="12"/>
      <c r="O38" s="12"/>
      <c r="P38" s="12"/>
      <c r="Q38" s="12"/>
      <c r="R38" s="12"/>
      <c r="S38" s="12"/>
      <c r="T38" s="12"/>
      <c r="U38" s="12"/>
      <c r="V38" s="12"/>
      <c r="W38" s="12"/>
      <c r="X38" s="12"/>
      <c r="Y38" s="12"/>
      <c r="Z38" s="12"/>
    </row>
    <row r="39" spans="1:26" x14ac:dyDescent="0.25">
      <c r="A39" s="11"/>
      <c r="B39" s="11"/>
      <c r="C39" s="11"/>
      <c r="D39" s="11"/>
      <c r="E39" s="11"/>
      <c r="F39" s="12"/>
      <c r="G39" s="12"/>
      <c r="H39" s="12"/>
      <c r="I39" s="12"/>
      <c r="J39" s="12"/>
      <c r="K39" s="12"/>
      <c r="L39" s="12"/>
      <c r="M39" s="12"/>
      <c r="N39" s="12"/>
      <c r="O39" s="12"/>
      <c r="P39" s="12"/>
      <c r="Q39" s="12"/>
      <c r="R39" s="12"/>
      <c r="S39" s="12"/>
      <c r="T39" s="12"/>
      <c r="U39" s="12"/>
      <c r="V39" s="12"/>
      <c r="W39" s="12"/>
      <c r="X39" s="12"/>
      <c r="Y39" s="12"/>
      <c r="Z39" s="12"/>
    </row>
    <row r="40" spans="1:26" x14ac:dyDescent="0.25">
      <c r="A40" s="11"/>
      <c r="B40" s="11"/>
      <c r="C40" s="11"/>
      <c r="D40" s="11"/>
      <c r="E40" s="11"/>
      <c r="F40" s="12"/>
      <c r="G40" s="12"/>
      <c r="H40" s="12"/>
      <c r="I40" s="12"/>
      <c r="J40" s="12"/>
      <c r="K40" s="12"/>
      <c r="L40" s="12"/>
      <c r="M40" s="12"/>
      <c r="N40" s="12"/>
      <c r="O40" s="12"/>
      <c r="P40" s="12"/>
      <c r="Q40" s="12"/>
      <c r="R40" s="12"/>
      <c r="S40" s="12"/>
      <c r="T40" s="12"/>
      <c r="U40" s="12"/>
      <c r="V40" s="12"/>
      <c r="W40" s="12"/>
      <c r="X40" s="12"/>
      <c r="Y40" s="12"/>
      <c r="Z40" s="12"/>
    </row>
    <row r="41" spans="1:26" x14ac:dyDescent="0.25">
      <c r="A41" s="11"/>
      <c r="B41" s="11"/>
      <c r="C41" s="11"/>
      <c r="D41" s="11"/>
      <c r="E41" s="11"/>
      <c r="F41" s="12"/>
      <c r="G41" s="12"/>
      <c r="H41" s="12"/>
      <c r="I41" s="12"/>
      <c r="J41" s="12"/>
      <c r="K41" s="12"/>
      <c r="L41" s="12"/>
      <c r="M41" s="12"/>
      <c r="N41" s="12"/>
      <c r="O41" s="12"/>
      <c r="P41" s="12"/>
      <c r="Q41" s="12"/>
      <c r="R41" s="12"/>
      <c r="S41" s="12"/>
      <c r="T41" s="12"/>
      <c r="U41" s="12"/>
      <c r="V41" s="12"/>
      <c r="W41" s="12"/>
      <c r="X41" s="12"/>
      <c r="Y41" s="12"/>
      <c r="Z41" s="12"/>
    </row>
    <row r="42" spans="1:26" x14ac:dyDescent="0.25">
      <c r="A42" s="11"/>
      <c r="B42" s="11"/>
      <c r="C42" s="11"/>
      <c r="D42" s="11"/>
      <c r="E42" s="11"/>
      <c r="F42" s="12"/>
      <c r="G42" s="12"/>
      <c r="H42" s="12"/>
      <c r="I42" s="12"/>
      <c r="J42" s="12"/>
      <c r="K42" s="12"/>
      <c r="L42" s="12"/>
      <c r="M42" s="12"/>
      <c r="N42" s="12"/>
      <c r="O42" s="12"/>
      <c r="P42" s="12"/>
      <c r="Q42" s="12"/>
      <c r="R42" s="12"/>
      <c r="S42" s="12"/>
      <c r="T42" s="12"/>
      <c r="U42" s="12"/>
      <c r="V42" s="12"/>
      <c r="W42" s="12"/>
      <c r="X42" s="12"/>
      <c r="Y42" s="12"/>
      <c r="Z42" s="12"/>
    </row>
    <row r="43" spans="1:26" x14ac:dyDescent="0.25">
      <c r="A43" s="11"/>
      <c r="B43" s="11"/>
      <c r="C43" s="11"/>
      <c r="D43" s="11"/>
      <c r="E43" s="11"/>
      <c r="F43" s="12"/>
      <c r="G43" s="12"/>
      <c r="H43" s="12"/>
      <c r="I43" s="12"/>
      <c r="J43" s="12"/>
      <c r="K43" s="12"/>
      <c r="L43" s="12"/>
      <c r="M43" s="12"/>
      <c r="N43" s="12"/>
      <c r="O43" s="12"/>
      <c r="P43" s="12"/>
      <c r="Q43" s="12"/>
      <c r="R43" s="12"/>
      <c r="S43" s="12"/>
      <c r="T43" s="12"/>
      <c r="U43" s="12"/>
      <c r="V43" s="12"/>
      <c r="W43" s="12"/>
      <c r="X43" s="12"/>
      <c r="Y43" s="12"/>
      <c r="Z43" s="12"/>
    </row>
    <row r="44" spans="1:26" x14ac:dyDescent="0.25">
      <c r="A44" s="11"/>
      <c r="B44" s="11"/>
      <c r="C44" s="11"/>
      <c r="D44" s="11"/>
      <c r="E44" s="11"/>
      <c r="F44" s="12"/>
      <c r="G44" s="12"/>
      <c r="H44" s="12"/>
      <c r="I44" s="12"/>
      <c r="J44" s="12"/>
      <c r="K44" s="12"/>
      <c r="L44" s="12"/>
      <c r="M44" s="12"/>
      <c r="N44" s="12"/>
      <c r="O44" s="12"/>
      <c r="P44" s="12"/>
      <c r="Q44" s="12"/>
      <c r="R44" s="12"/>
      <c r="S44" s="12"/>
      <c r="T44" s="12"/>
      <c r="U44" s="12"/>
      <c r="V44" s="12"/>
      <c r="W44" s="12"/>
      <c r="X44" s="12"/>
      <c r="Y44" s="12"/>
      <c r="Z44" s="12"/>
    </row>
    <row r="45" spans="1:26" x14ac:dyDescent="0.25">
      <c r="A45" s="11"/>
      <c r="B45" s="11"/>
      <c r="C45" s="11"/>
      <c r="D45" s="11"/>
      <c r="E45" s="11"/>
      <c r="F45" s="12"/>
      <c r="G45" s="12"/>
      <c r="H45" s="12"/>
      <c r="I45" s="12"/>
      <c r="J45" s="12"/>
      <c r="K45" s="12"/>
      <c r="L45" s="12"/>
      <c r="M45" s="12"/>
      <c r="N45" s="12"/>
      <c r="O45" s="12"/>
      <c r="P45" s="12"/>
      <c r="Q45" s="12"/>
      <c r="R45" s="12"/>
      <c r="S45" s="12"/>
      <c r="T45" s="12"/>
      <c r="U45" s="12"/>
      <c r="V45" s="12"/>
      <c r="W45" s="12"/>
      <c r="X45" s="12"/>
      <c r="Y45" s="12"/>
      <c r="Z45" s="12"/>
    </row>
    <row r="46" spans="1:26" x14ac:dyDescent="0.25">
      <c r="A46" s="11"/>
      <c r="B46" s="11"/>
      <c r="C46" s="11"/>
      <c r="D46" s="11"/>
      <c r="E46" s="11"/>
      <c r="F46" s="12"/>
      <c r="G46" s="12"/>
      <c r="H46" s="12"/>
      <c r="I46" s="12"/>
      <c r="J46" s="12"/>
      <c r="K46" s="12"/>
      <c r="L46" s="12"/>
      <c r="M46" s="12"/>
      <c r="N46" s="12"/>
      <c r="O46" s="12"/>
      <c r="P46" s="12"/>
      <c r="Q46" s="12"/>
      <c r="R46" s="12"/>
      <c r="S46" s="12"/>
      <c r="T46" s="12"/>
      <c r="U46" s="12"/>
      <c r="V46" s="12"/>
      <c r="W46" s="12"/>
      <c r="X46" s="12"/>
      <c r="Y46" s="12"/>
      <c r="Z46" s="12"/>
    </row>
    <row r="47" spans="1:26" x14ac:dyDescent="0.25">
      <c r="A47" s="11"/>
      <c r="B47" s="11"/>
      <c r="C47" s="11"/>
      <c r="D47" s="11"/>
      <c r="E47" s="11"/>
      <c r="F47" s="12"/>
      <c r="G47" s="12"/>
      <c r="H47" s="12"/>
      <c r="I47" s="12"/>
      <c r="J47" s="12"/>
      <c r="K47" s="12"/>
      <c r="L47" s="12"/>
      <c r="M47" s="12"/>
      <c r="N47" s="12"/>
      <c r="O47" s="12"/>
      <c r="P47" s="12"/>
      <c r="Q47" s="12"/>
      <c r="R47" s="12"/>
      <c r="S47" s="12"/>
      <c r="T47" s="12"/>
      <c r="U47" s="12"/>
      <c r="V47" s="12"/>
      <c r="W47" s="12"/>
      <c r="X47" s="12"/>
      <c r="Y47" s="12"/>
      <c r="Z47" s="12"/>
    </row>
    <row r="48" spans="1:26" x14ac:dyDescent="0.25">
      <c r="A48" s="11"/>
      <c r="B48" s="11"/>
      <c r="C48" s="11"/>
      <c r="D48" s="11"/>
      <c r="E48" s="11"/>
      <c r="F48" s="12"/>
      <c r="G48" s="12"/>
      <c r="H48" s="12"/>
      <c r="I48" s="12"/>
      <c r="J48" s="12"/>
      <c r="K48" s="12"/>
      <c r="L48" s="12"/>
      <c r="M48" s="12"/>
      <c r="N48" s="12"/>
      <c r="O48" s="12"/>
      <c r="P48" s="12"/>
      <c r="Q48" s="12"/>
      <c r="R48" s="12"/>
      <c r="S48" s="12"/>
      <c r="T48" s="12"/>
      <c r="U48" s="12"/>
      <c r="V48" s="12"/>
      <c r="W48" s="12"/>
      <c r="X48" s="12"/>
      <c r="Y48" s="12"/>
      <c r="Z48" s="12"/>
    </row>
    <row r="49" spans="1:26" x14ac:dyDescent="0.25">
      <c r="A49" s="11"/>
      <c r="B49" s="11"/>
      <c r="C49" s="11"/>
      <c r="D49" s="11"/>
      <c r="E49" s="11"/>
      <c r="F49" s="12"/>
      <c r="G49" s="12"/>
      <c r="H49" s="12"/>
      <c r="I49" s="12"/>
      <c r="J49" s="12"/>
      <c r="K49" s="12"/>
      <c r="L49" s="12"/>
      <c r="M49" s="12"/>
      <c r="N49" s="12"/>
      <c r="O49" s="12"/>
      <c r="P49" s="12"/>
      <c r="Q49" s="12"/>
      <c r="R49" s="12"/>
      <c r="S49" s="12"/>
      <c r="T49" s="12"/>
      <c r="U49" s="12"/>
      <c r="V49" s="12"/>
      <c r="W49" s="12"/>
      <c r="X49" s="12"/>
      <c r="Y49" s="12"/>
      <c r="Z49" s="12"/>
    </row>
    <row r="50" spans="1:26" x14ac:dyDescent="0.25">
      <c r="A50" s="11"/>
      <c r="B50" s="11"/>
      <c r="C50" s="11"/>
      <c r="D50" s="11"/>
      <c r="E50" s="11"/>
      <c r="F50" s="12"/>
      <c r="G50" s="12"/>
      <c r="H50" s="12"/>
      <c r="I50" s="12"/>
      <c r="J50" s="12"/>
      <c r="K50" s="12"/>
      <c r="L50" s="12"/>
      <c r="M50" s="12"/>
      <c r="N50" s="12"/>
      <c r="O50" s="12"/>
      <c r="P50" s="12"/>
      <c r="Q50" s="12"/>
      <c r="R50" s="12"/>
      <c r="S50" s="12"/>
      <c r="T50" s="12"/>
      <c r="U50" s="12"/>
      <c r="V50" s="12"/>
      <c r="W50" s="12"/>
      <c r="X50" s="12"/>
      <c r="Y50" s="12"/>
      <c r="Z50" s="12"/>
    </row>
  </sheetData>
  <mergeCells count="3">
    <mergeCell ref="C3:D3"/>
    <mergeCell ref="C7:D7"/>
    <mergeCell ref="C5:D5"/>
  </mergeCells>
  <pageMargins left="0.51181102362204722" right="0.51181102362204722" top="0.78740157480314965" bottom="0.78740157480314965" header="0.51181102362204722" footer="0.51181102362204722"/>
  <pageSetup paperSize="9" scale="80" firstPageNumber="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Z300"/>
  <sheetViews>
    <sheetView showGridLines="0" zoomScale="90" zoomScaleNormal="90" zoomScaleSheetLayoutView="70" workbookViewId="0">
      <pane xSplit="1" ySplit="2" topLeftCell="B3" activePane="bottomRight" state="frozen"/>
      <selection pane="topRight" activeCell="B1" sqref="B1"/>
      <selection pane="bottomLeft" activeCell="A3" sqref="A3"/>
      <selection pane="bottomRight" activeCell="A3" sqref="A3"/>
    </sheetView>
  </sheetViews>
  <sheetFormatPr defaultRowHeight="11.25" x14ac:dyDescent="0.2"/>
  <cols>
    <col min="1" max="1" width="39.28515625" style="20" customWidth="1"/>
    <col min="2" max="2" width="10.7109375" style="19" customWidth="1"/>
    <col min="3" max="3" width="11" style="39" customWidth="1"/>
    <col min="4" max="4" width="8.28515625" style="20" customWidth="1"/>
    <col min="5" max="8" width="8.28515625" style="21" customWidth="1"/>
    <col min="9" max="9" width="8.28515625" style="22" customWidth="1"/>
    <col min="10" max="21" width="8.28515625" style="6" customWidth="1"/>
    <col min="22" max="22" width="12" style="20" customWidth="1"/>
    <col min="23" max="23" width="17.7109375" style="20" customWidth="1"/>
    <col min="24" max="24" width="112.42578125" style="19" customWidth="1"/>
    <col min="25" max="25" width="40.5703125" style="22" customWidth="1"/>
    <col min="26" max="16384" width="9.140625" style="6"/>
  </cols>
  <sheetData>
    <row r="1" spans="1:26" s="17" customFormat="1" ht="33.75" customHeight="1" thickBot="1" x14ac:dyDescent="0.3">
      <c r="A1" s="59" t="s">
        <v>736</v>
      </c>
      <c r="B1" s="106"/>
      <c r="C1" s="107"/>
      <c r="D1" s="108" t="s">
        <v>29</v>
      </c>
      <c r="E1" s="109"/>
      <c r="F1" s="109"/>
      <c r="G1" s="109"/>
      <c r="H1" s="109"/>
      <c r="I1" s="110"/>
      <c r="J1" s="111" t="s">
        <v>30</v>
      </c>
      <c r="K1" s="112"/>
      <c r="L1" s="112"/>
      <c r="M1" s="112"/>
      <c r="N1" s="112"/>
      <c r="O1" s="112"/>
      <c r="P1" s="112"/>
      <c r="Q1" s="112"/>
      <c r="R1" s="112"/>
      <c r="S1" s="112"/>
      <c r="T1" s="112"/>
      <c r="U1" s="113"/>
      <c r="V1" s="108"/>
      <c r="W1" s="109"/>
      <c r="X1" s="109"/>
      <c r="Y1" s="110"/>
    </row>
    <row r="2" spans="1:26" s="17" customFormat="1" ht="78" customHeight="1" thickBot="1" x14ac:dyDescent="0.3">
      <c r="A2" s="28" t="s">
        <v>733</v>
      </c>
      <c r="B2" s="23" t="s">
        <v>2</v>
      </c>
      <c r="C2" s="36" t="s">
        <v>3</v>
      </c>
      <c r="D2" s="24" t="s">
        <v>35</v>
      </c>
      <c r="E2" s="24" t="s">
        <v>36</v>
      </c>
      <c r="F2" s="24" t="s">
        <v>37</v>
      </c>
      <c r="G2" s="24" t="s">
        <v>38</v>
      </c>
      <c r="H2" s="93" t="s">
        <v>39</v>
      </c>
      <c r="I2" s="93" t="s">
        <v>40</v>
      </c>
      <c r="J2" s="40" t="s">
        <v>41</v>
      </c>
      <c r="K2" s="25" t="s">
        <v>42</v>
      </c>
      <c r="L2" s="25" t="s">
        <v>43</v>
      </c>
      <c r="M2" s="25" t="s">
        <v>44</v>
      </c>
      <c r="N2" s="25" t="s">
        <v>45</v>
      </c>
      <c r="O2" s="25" t="s">
        <v>46</v>
      </c>
      <c r="P2" s="25" t="s">
        <v>47</v>
      </c>
      <c r="Q2" s="25" t="s">
        <v>48</v>
      </c>
      <c r="R2" s="25" t="s">
        <v>49</v>
      </c>
      <c r="S2" s="25" t="s">
        <v>50</v>
      </c>
      <c r="T2" s="25" t="s">
        <v>51</v>
      </c>
      <c r="U2" s="45" t="s">
        <v>52</v>
      </c>
      <c r="V2" s="28" t="s">
        <v>31</v>
      </c>
      <c r="W2" s="28" t="s">
        <v>32</v>
      </c>
      <c r="X2" s="23" t="s">
        <v>33</v>
      </c>
      <c r="Y2" s="31" t="s">
        <v>34</v>
      </c>
    </row>
    <row r="3" spans="1:26" s="18" customFormat="1" ht="36" customHeight="1" x14ac:dyDescent="0.25">
      <c r="A3" s="29" t="s">
        <v>436</v>
      </c>
      <c r="B3" s="34" t="s">
        <v>768</v>
      </c>
      <c r="C3" s="37" t="s">
        <v>28</v>
      </c>
      <c r="D3" s="41" t="s">
        <v>26</v>
      </c>
      <c r="E3" s="26"/>
      <c r="F3" s="26" t="s">
        <v>26</v>
      </c>
      <c r="G3" s="26" t="s">
        <v>26</v>
      </c>
      <c r="H3" s="26"/>
      <c r="I3" s="42"/>
      <c r="J3" s="32" t="s">
        <v>26</v>
      </c>
      <c r="K3" s="26"/>
      <c r="L3" s="26"/>
      <c r="M3" s="26"/>
      <c r="N3" s="26"/>
      <c r="O3" s="26"/>
      <c r="P3" s="26"/>
      <c r="Q3" s="26"/>
      <c r="R3" s="26"/>
      <c r="S3" s="26"/>
      <c r="T3" s="26"/>
      <c r="U3" s="46"/>
      <c r="V3" s="48" t="s">
        <v>25</v>
      </c>
      <c r="W3" s="48" t="s">
        <v>54</v>
      </c>
      <c r="X3" s="52" t="s">
        <v>437</v>
      </c>
      <c r="Y3" s="50" t="s">
        <v>111</v>
      </c>
      <c r="Z3" s="100">
        <f>IF(COUNTA(J3:S3)&gt;'Análises Trabalhos'!$M$100,0,1)</f>
        <v>1</v>
      </c>
    </row>
    <row r="4" spans="1:26" s="18" customFormat="1" ht="36" customHeight="1" x14ac:dyDescent="0.25">
      <c r="A4" s="30" t="s">
        <v>592</v>
      </c>
      <c r="B4" s="35" t="s">
        <v>769</v>
      </c>
      <c r="C4" s="38" t="s">
        <v>28</v>
      </c>
      <c r="D4" s="43"/>
      <c r="E4" s="27"/>
      <c r="F4" s="27"/>
      <c r="G4" s="27" t="s">
        <v>26</v>
      </c>
      <c r="H4" s="27"/>
      <c r="I4" s="44"/>
      <c r="J4" s="33"/>
      <c r="K4" s="27" t="s">
        <v>26</v>
      </c>
      <c r="L4" s="27"/>
      <c r="M4" s="27"/>
      <c r="N4" s="27"/>
      <c r="O4" s="27"/>
      <c r="P4" s="27"/>
      <c r="Q4" s="27"/>
      <c r="R4" s="27"/>
      <c r="S4" s="27"/>
      <c r="T4" s="27"/>
      <c r="U4" s="47"/>
      <c r="V4" s="49" t="s">
        <v>23</v>
      </c>
      <c r="W4" s="49" t="s">
        <v>54</v>
      </c>
      <c r="X4" s="53" t="s">
        <v>593</v>
      </c>
      <c r="Y4" s="51" t="s">
        <v>594</v>
      </c>
      <c r="Z4" s="100">
        <f>IF(COUNTA(J4:S4)&gt;'Análises Trabalhos'!$M$100,0,1)</f>
        <v>1</v>
      </c>
    </row>
    <row r="5" spans="1:26" s="18" customFormat="1" ht="36" customHeight="1" x14ac:dyDescent="0.25">
      <c r="A5" s="30" t="s">
        <v>367</v>
      </c>
      <c r="B5" s="35" t="s">
        <v>737</v>
      </c>
      <c r="C5" s="38" t="s">
        <v>28</v>
      </c>
      <c r="D5" s="43"/>
      <c r="E5" s="27"/>
      <c r="F5" s="27"/>
      <c r="G5" s="27"/>
      <c r="H5" s="27"/>
      <c r="I5" s="44" t="s">
        <v>26</v>
      </c>
      <c r="J5" s="33"/>
      <c r="K5" s="27"/>
      <c r="L5" s="27"/>
      <c r="M5" s="27"/>
      <c r="N5" s="27"/>
      <c r="O5" s="27"/>
      <c r="P5" s="27"/>
      <c r="Q5" s="27" t="s">
        <v>26</v>
      </c>
      <c r="R5" s="27"/>
      <c r="S5" s="27"/>
      <c r="T5" s="27"/>
      <c r="U5" s="47"/>
      <c r="V5" s="49" t="s">
        <v>17</v>
      </c>
      <c r="W5" s="49" t="s">
        <v>54</v>
      </c>
      <c r="X5" s="53" t="s">
        <v>368</v>
      </c>
      <c r="Y5" s="51" t="s">
        <v>369</v>
      </c>
      <c r="Z5" s="100">
        <f>IF(COUNTA(J5:S5)&gt;'Análises Trabalhos'!$M$100,0,1)</f>
        <v>1</v>
      </c>
    </row>
    <row r="6" spans="1:26" s="18" customFormat="1" ht="36" customHeight="1" x14ac:dyDescent="0.25">
      <c r="A6" s="30" t="s">
        <v>318</v>
      </c>
      <c r="B6" s="35" t="s">
        <v>770</v>
      </c>
      <c r="C6" s="38" t="s">
        <v>28</v>
      </c>
      <c r="D6" s="43"/>
      <c r="E6" s="27"/>
      <c r="F6" s="27" t="s">
        <v>26</v>
      </c>
      <c r="G6" s="27"/>
      <c r="H6" s="27" t="s">
        <v>26</v>
      </c>
      <c r="I6" s="44"/>
      <c r="J6" s="33" t="s">
        <v>26</v>
      </c>
      <c r="K6" s="27" t="s">
        <v>26</v>
      </c>
      <c r="L6" s="27" t="s">
        <v>26</v>
      </c>
      <c r="M6" s="27"/>
      <c r="N6" s="27"/>
      <c r="O6" s="27"/>
      <c r="P6" s="27"/>
      <c r="Q6" s="27" t="s">
        <v>26</v>
      </c>
      <c r="R6" s="27"/>
      <c r="S6" s="27"/>
      <c r="T6" s="27"/>
      <c r="U6" s="47"/>
      <c r="V6" s="49" t="s">
        <v>19</v>
      </c>
      <c r="W6" s="49" t="s">
        <v>54</v>
      </c>
      <c r="X6" s="53" t="s">
        <v>319</v>
      </c>
      <c r="Y6" s="51" t="s">
        <v>320</v>
      </c>
      <c r="Z6" s="100">
        <f>IF(COUNTA(J6:S6)&gt;'Análises Trabalhos'!$M$100,0,1)</f>
        <v>1</v>
      </c>
    </row>
    <row r="7" spans="1:26" s="18" customFormat="1" ht="36" customHeight="1" x14ac:dyDescent="0.25">
      <c r="A7" s="30" t="s">
        <v>160</v>
      </c>
      <c r="B7" s="35" t="s">
        <v>13</v>
      </c>
      <c r="C7" s="38" t="s">
        <v>16</v>
      </c>
      <c r="D7" s="43"/>
      <c r="E7" s="27"/>
      <c r="F7" s="27"/>
      <c r="G7" s="27" t="s">
        <v>26</v>
      </c>
      <c r="H7" s="27"/>
      <c r="I7" s="44" t="s">
        <v>26</v>
      </c>
      <c r="J7" s="33" t="s">
        <v>26</v>
      </c>
      <c r="K7" s="27"/>
      <c r="L7" s="27"/>
      <c r="M7" s="27"/>
      <c r="N7" s="27"/>
      <c r="O7" s="27"/>
      <c r="P7" s="27"/>
      <c r="Q7" s="27"/>
      <c r="R7" s="27"/>
      <c r="S7" s="27"/>
      <c r="T7" s="27"/>
      <c r="U7" s="47"/>
      <c r="V7" s="49" t="s">
        <v>17</v>
      </c>
      <c r="W7" s="49" t="s">
        <v>116</v>
      </c>
      <c r="X7" s="53" t="s">
        <v>161</v>
      </c>
      <c r="Y7" s="51" t="s">
        <v>162</v>
      </c>
      <c r="Z7" s="100">
        <f>IF(COUNTA(J7:S7)&gt;'Análises Trabalhos'!$M$100,0,1)</f>
        <v>1</v>
      </c>
    </row>
    <row r="8" spans="1:26" s="18" customFormat="1" ht="36" customHeight="1" x14ac:dyDescent="0.25">
      <c r="A8" s="30" t="s">
        <v>373</v>
      </c>
      <c r="B8" s="35" t="s">
        <v>737</v>
      </c>
      <c r="C8" s="38" t="s">
        <v>28</v>
      </c>
      <c r="D8" s="43"/>
      <c r="E8" s="27"/>
      <c r="F8" s="27"/>
      <c r="G8" s="27" t="s">
        <v>26</v>
      </c>
      <c r="H8" s="27"/>
      <c r="I8" s="44"/>
      <c r="J8" s="33"/>
      <c r="K8" s="27"/>
      <c r="L8" s="27"/>
      <c r="M8" s="27"/>
      <c r="N8" s="27" t="s">
        <v>26</v>
      </c>
      <c r="O8" s="27"/>
      <c r="P8" s="27"/>
      <c r="Q8" s="27"/>
      <c r="R8" s="27"/>
      <c r="S8" s="27"/>
      <c r="T8" s="27"/>
      <c r="U8" s="47"/>
      <c r="V8" s="49" t="s">
        <v>17</v>
      </c>
      <c r="W8" s="49" t="s">
        <v>54</v>
      </c>
      <c r="X8" s="53" t="s">
        <v>374</v>
      </c>
      <c r="Y8" s="51" t="s">
        <v>375</v>
      </c>
      <c r="Z8" s="100">
        <f>IF(COUNTA(J8:S8)&gt;'Análises Trabalhos'!$M$100,0,1)</f>
        <v>1</v>
      </c>
    </row>
    <row r="9" spans="1:26" s="18" customFormat="1" ht="36" customHeight="1" x14ac:dyDescent="0.25">
      <c r="A9" s="30" t="s">
        <v>440</v>
      </c>
      <c r="B9" s="35" t="s">
        <v>768</v>
      </c>
      <c r="C9" s="38" t="s">
        <v>28</v>
      </c>
      <c r="D9" s="43"/>
      <c r="E9" s="27"/>
      <c r="F9" s="27"/>
      <c r="G9" s="27"/>
      <c r="H9" s="27" t="s">
        <v>26</v>
      </c>
      <c r="I9" s="44"/>
      <c r="J9" s="33" t="s">
        <v>26</v>
      </c>
      <c r="K9" s="27"/>
      <c r="L9" s="27"/>
      <c r="M9" s="27"/>
      <c r="N9" s="27"/>
      <c r="O9" s="27"/>
      <c r="P9" s="27"/>
      <c r="Q9" s="27"/>
      <c r="R9" s="27"/>
      <c r="S9" s="27"/>
      <c r="T9" s="27"/>
      <c r="U9" s="47"/>
      <c r="V9" s="49" t="s">
        <v>25</v>
      </c>
      <c r="W9" s="49" t="s">
        <v>116</v>
      </c>
      <c r="X9" s="53" t="s">
        <v>441</v>
      </c>
      <c r="Y9" s="51" t="s">
        <v>111</v>
      </c>
      <c r="Z9" s="100">
        <f>IF(COUNTA(J9:S9)&gt;'Análises Trabalhos'!$M$100,0,1)</f>
        <v>1</v>
      </c>
    </row>
    <row r="10" spans="1:26" s="18" customFormat="1" ht="36" customHeight="1" x14ac:dyDescent="0.25">
      <c r="A10" s="30" t="s">
        <v>422</v>
      </c>
      <c r="B10" s="35" t="s">
        <v>10</v>
      </c>
      <c r="C10" s="38" t="s">
        <v>28</v>
      </c>
      <c r="D10" s="43"/>
      <c r="E10" s="27"/>
      <c r="F10" s="27" t="s">
        <v>26</v>
      </c>
      <c r="G10" s="27"/>
      <c r="H10" s="27"/>
      <c r="I10" s="44"/>
      <c r="J10" s="33" t="s">
        <v>26</v>
      </c>
      <c r="K10" s="27"/>
      <c r="L10" s="27"/>
      <c r="M10" s="27"/>
      <c r="N10" s="27"/>
      <c r="O10" s="27"/>
      <c r="P10" s="27"/>
      <c r="Q10" s="27"/>
      <c r="R10" s="27"/>
      <c r="S10" s="27"/>
      <c r="T10" s="27"/>
      <c r="U10" s="47"/>
      <c r="V10" s="49" t="s">
        <v>24</v>
      </c>
      <c r="W10" s="49" t="s">
        <v>250</v>
      </c>
      <c r="X10" s="53" t="s">
        <v>423</v>
      </c>
      <c r="Y10" s="51" t="s">
        <v>424</v>
      </c>
      <c r="Z10" s="100">
        <f>IF(COUNTA(J10:S10)&gt;'Análises Trabalhos'!$M$100,0,1)</f>
        <v>1</v>
      </c>
    </row>
    <row r="11" spans="1:26" s="18" customFormat="1" ht="36" customHeight="1" x14ac:dyDescent="0.25">
      <c r="A11" s="30" t="s">
        <v>425</v>
      </c>
      <c r="B11" s="35" t="s">
        <v>10</v>
      </c>
      <c r="C11" s="38" t="s">
        <v>28</v>
      </c>
      <c r="D11" s="43"/>
      <c r="E11" s="27"/>
      <c r="F11" s="27" t="s">
        <v>26</v>
      </c>
      <c r="G11" s="27"/>
      <c r="H11" s="27"/>
      <c r="I11" s="44"/>
      <c r="J11" s="33" t="s">
        <v>26</v>
      </c>
      <c r="K11" s="27"/>
      <c r="L11" s="27"/>
      <c r="M11" s="27"/>
      <c r="N11" s="27"/>
      <c r="O11" s="27"/>
      <c r="P11" s="27"/>
      <c r="Q11" s="27"/>
      <c r="R11" s="27"/>
      <c r="S11" s="27"/>
      <c r="T11" s="27"/>
      <c r="U11" s="47"/>
      <c r="V11" s="49" t="s">
        <v>24</v>
      </c>
      <c r="W11" s="49" t="s">
        <v>250</v>
      </c>
      <c r="X11" s="53" t="s">
        <v>426</v>
      </c>
      <c r="Y11" s="51" t="s">
        <v>427</v>
      </c>
      <c r="Z11" s="100">
        <f>IF(COUNTA(J11:S11)&gt;'Análises Trabalhos'!$M$100,0,1)</f>
        <v>1</v>
      </c>
    </row>
    <row r="12" spans="1:26" s="18" customFormat="1" ht="36" customHeight="1" x14ac:dyDescent="0.25">
      <c r="A12" s="30" t="s">
        <v>726</v>
      </c>
      <c r="B12" s="35" t="s">
        <v>14</v>
      </c>
      <c r="C12" s="38" t="s">
        <v>731</v>
      </c>
      <c r="D12" s="43"/>
      <c r="E12" s="27" t="s">
        <v>26</v>
      </c>
      <c r="F12" s="27" t="s">
        <v>26</v>
      </c>
      <c r="G12" s="27" t="s">
        <v>26</v>
      </c>
      <c r="H12" s="27" t="s">
        <v>26</v>
      </c>
      <c r="I12" s="44" t="s">
        <v>26</v>
      </c>
      <c r="J12" s="33" t="s">
        <v>26</v>
      </c>
      <c r="K12" s="27" t="s">
        <v>26</v>
      </c>
      <c r="L12" s="27" t="s">
        <v>26</v>
      </c>
      <c r="M12" s="27"/>
      <c r="N12" s="27" t="s">
        <v>26</v>
      </c>
      <c r="O12" s="27"/>
      <c r="P12" s="27" t="s">
        <v>26</v>
      </c>
      <c r="Q12" s="27" t="s">
        <v>26</v>
      </c>
      <c r="R12" s="27"/>
      <c r="S12" s="27"/>
      <c r="T12" s="27"/>
      <c r="U12" s="47"/>
      <c r="V12" s="49" t="s">
        <v>25</v>
      </c>
      <c r="W12" s="49" t="s">
        <v>54</v>
      </c>
      <c r="X12" s="53" t="s">
        <v>727</v>
      </c>
      <c r="Y12" s="51" t="s">
        <v>111</v>
      </c>
      <c r="Z12" s="100">
        <f>IF(COUNTA(J12:S12)&gt;'Análises Trabalhos'!$M$100,0,1)</f>
        <v>0</v>
      </c>
    </row>
    <row r="13" spans="1:26" s="18" customFormat="1" ht="36" customHeight="1" x14ac:dyDescent="0.25">
      <c r="A13" s="30" t="s">
        <v>714</v>
      </c>
      <c r="B13" s="35" t="s">
        <v>14</v>
      </c>
      <c r="C13" s="38" t="s">
        <v>731</v>
      </c>
      <c r="D13" s="43" t="s">
        <v>26</v>
      </c>
      <c r="E13" s="27"/>
      <c r="F13" s="27" t="s">
        <v>26</v>
      </c>
      <c r="G13" s="27" t="s">
        <v>26</v>
      </c>
      <c r="H13" s="27" t="s">
        <v>26</v>
      </c>
      <c r="I13" s="44" t="s">
        <v>26</v>
      </c>
      <c r="J13" s="33" t="s">
        <v>26</v>
      </c>
      <c r="K13" s="27" t="s">
        <v>26</v>
      </c>
      <c r="L13" s="27"/>
      <c r="M13" s="27"/>
      <c r="N13" s="27"/>
      <c r="O13" s="27"/>
      <c r="P13" s="27"/>
      <c r="Q13" s="27"/>
      <c r="R13" s="27"/>
      <c r="S13" s="27"/>
      <c r="T13" s="27"/>
      <c r="U13" s="47"/>
      <c r="V13" s="49" t="s">
        <v>25</v>
      </c>
      <c r="W13" s="49" t="s">
        <v>54</v>
      </c>
      <c r="X13" s="53" t="s">
        <v>715</v>
      </c>
      <c r="Y13" s="51" t="s">
        <v>111</v>
      </c>
      <c r="Z13" s="100">
        <f>IF(COUNTA(J13:S13)&gt;'Análises Trabalhos'!$M$100,0,1)</f>
        <v>1</v>
      </c>
    </row>
    <row r="14" spans="1:26" s="18" customFormat="1" ht="36" customHeight="1" x14ac:dyDescent="0.25">
      <c r="A14" s="30" t="s">
        <v>720</v>
      </c>
      <c r="B14" s="35" t="s">
        <v>14</v>
      </c>
      <c r="C14" s="38" t="s">
        <v>731</v>
      </c>
      <c r="D14" s="43" t="s">
        <v>26</v>
      </c>
      <c r="E14" s="27" t="s">
        <v>26</v>
      </c>
      <c r="F14" s="27" t="s">
        <v>26</v>
      </c>
      <c r="G14" s="27" t="s">
        <v>26</v>
      </c>
      <c r="H14" s="27" t="s">
        <v>26</v>
      </c>
      <c r="I14" s="44" t="s">
        <v>26</v>
      </c>
      <c r="J14" s="33" t="s">
        <v>26</v>
      </c>
      <c r="K14" s="27" t="s">
        <v>26</v>
      </c>
      <c r="L14" s="27"/>
      <c r="M14" s="27" t="s">
        <v>26</v>
      </c>
      <c r="N14" s="27"/>
      <c r="O14" s="27"/>
      <c r="P14" s="27" t="s">
        <v>26</v>
      </c>
      <c r="Q14" s="27"/>
      <c r="R14" s="27"/>
      <c r="S14" s="27"/>
      <c r="T14" s="27"/>
      <c r="U14" s="47"/>
      <c r="V14" s="49" t="s">
        <v>25</v>
      </c>
      <c r="W14" s="49" t="s">
        <v>54</v>
      </c>
      <c r="X14" s="53" t="s">
        <v>721</v>
      </c>
      <c r="Y14" s="51" t="s">
        <v>111</v>
      </c>
      <c r="Z14" s="100">
        <f>IF(COUNTA(J14:S14)&gt;'Análises Trabalhos'!$M$100,0,1)</f>
        <v>1</v>
      </c>
    </row>
    <row r="15" spans="1:26" s="18" customFormat="1" ht="36" customHeight="1" x14ac:dyDescent="0.25">
      <c r="A15" s="30" t="s">
        <v>722</v>
      </c>
      <c r="B15" s="35" t="s">
        <v>14</v>
      </c>
      <c r="C15" s="38" t="s">
        <v>731</v>
      </c>
      <c r="D15" s="43" t="s">
        <v>26</v>
      </c>
      <c r="E15" s="27" t="s">
        <v>26</v>
      </c>
      <c r="F15" s="27" t="s">
        <v>26</v>
      </c>
      <c r="G15" s="27" t="s">
        <v>26</v>
      </c>
      <c r="H15" s="27" t="s">
        <v>26</v>
      </c>
      <c r="I15" s="44" t="s">
        <v>26</v>
      </c>
      <c r="J15" s="33" t="s">
        <v>26</v>
      </c>
      <c r="K15" s="27" t="s">
        <v>26</v>
      </c>
      <c r="L15" s="27"/>
      <c r="M15" s="27" t="s">
        <v>26</v>
      </c>
      <c r="N15" s="27"/>
      <c r="O15" s="27"/>
      <c r="P15" s="27"/>
      <c r="Q15" s="27" t="s">
        <v>26</v>
      </c>
      <c r="R15" s="27"/>
      <c r="S15" s="27"/>
      <c r="T15" s="27"/>
      <c r="U15" s="47"/>
      <c r="V15" s="49" t="s">
        <v>24</v>
      </c>
      <c r="W15" s="49" t="s">
        <v>54</v>
      </c>
      <c r="X15" s="53" t="s">
        <v>723</v>
      </c>
      <c r="Y15" s="51" t="s">
        <v>111</v>
      </c>
      <c r="Z15" s="100">
        <f>IF(COUNTA(J15:S15)&gt;'Análises Trabalhos'!$M$100,0,1)</f>
        <v>1</v>
      </c>
    </row>
    <row r="16" spans="1:26" s="18" customFormat="1" ht="36" customHeight="1" x14ac:dyDescent="0.25">
      <c r="A16" s="30" t="s">
        <v>428</v>
      </c>
      <c r="B16" s="35" t="s">
        <v>10</v>
      </c>
      <c r="C16" s="38" t="s">
        <v>28</v>
      </c>
      <c r="D16" s="43"/>
      <c r="E16" s="27"/>
      <c r="F16" s="27" t="s">
        <v>26</v>
      </c>
      <c r="G16" s="27"/>
      <c r="H16" s="27"/>
      <c r="I16" s="44"/>
      <c r="J16" s="33" t="s">
        <v>26</v>
      </c>
      <c r="K16" s="27"/>
      <c r="L16" s="27"/>
      <c r="M16" s="27"/>
      <c r="N16" s="27"/>
      <c r="O16" s="27"/>
      <c r="P16" s="27"/>
      <c r="Q16" s="27"/>
      <c r="R16" s="27"/>
      <c r="S16" s="27"/>
      <c r="T16" s="27"/>
      <c r="U16" s="47"/>
      <c r="V16" s="49" t="s">
        <v>61</v>
      </c>
      <c r="W16" s="49" t="s">
        <v>250</v>
      </c>
      <c r="X16" s="53" t="s">
        <v>429</v>
      </c>
      <c r="Y16" s="51" t="s">
        <v>430</v>
      </c>
      <c r="Z16" s="100">
        <f>IF(COUNTA(J16:S16)&gt;'Análises Trabalhos'!$M$100,0,1)</f>
        <v>1</v>
      </c>
    </row>
    <row r="17" spans="1:26" s="18" customFormat="1" ht="36" customHeight="1" x14ac:dyDescent="0.25">
      <c r="A17" s="30" t="s">
        <v>419</v>
      </c>
      <c r="B17" s="35" t="s">
        <v>10</v>
      </c>
      <c r="C17" s="38" t="s">
        <v>28</v>
      </c>
      <c r="D17" s="43"/>
      <c r="E17" s="27"/>
      <c r="F17" s="27" t="s">
        <v>26</v>
      </c>
      <c r="G17" s="27" t="s">
        <v>26</v>
      </c>
      <c r="H17" s="27"/>
      <c r="I17" s="44"/>
      <c r="J17" s="33"/>
      <c r="K17" s="27"/>
      <c r="L17" s="27"/>
      <c r="M17" s="27" t="s">
        <v>26</v>
      </c>
      <c r="N17" s="27"/>
      <c r="O17" s="27"/>
      <c r="P17" s="27"/>
      <c r="Q17" s="27" t="s">
        <v>26</v>
      </c>
      <c r="R17" s="27"/>
      <c r="S17" s="27"/>
      <c r="T17" s="27"/>
      <c r="U17" s="47"/>
      <c r="V17" s="49" t="s">
        <v>17</v>
      </c>
      <c r="W17" s="49" t="s">
        <v>54</v>
      </c>
      <c r="X17" s="53" t="s">
        <v>420</v>
      </c>
      <c r="Y17" s="51" t="s">
        <v>421</v>
      </c>
      <c r="Z17" s="100">
        <f>IF(COUNTA(J17:S17)&gt;'Análises Trabalhos'!$M$100,0,1)</f>
        <v>1</v>
      </c>
    </row>
    <row r="18" spans="1:26" s="18" customFormat="1" ht="36" customHeight="1" x14ac:dyDescent="0.25">
      <c r="A18" s="30" t="s">
        <v>306</v>
      </c>
      <c r="B18" s="35" t="s">
        <v>770</v>
      </c>
      <c r="C18" s="38" t="s">
        <v>28</v>
      </c>
      <c r="D18" s="43"/>
      <c r="E18" s="27" t="s">
        <v>26</v>
      </c>
      <c r="F18" s="27"/>
      <c r="G18" s="27"/>
      <c r="H18" s="27"/>
      <c r="I18" s="44"/>
      <c r="J18" s="33" t="s">
        <v>26</v>
      </c>
      <c r="K18" s="27" t="s">
        <v>26</v>
      </c>
      <c r="L18" s="27" t="s">
        <v>26</v>
      </c>
      <c r="M18" s="27" t="s">
        <v>26</v>
      </c>
      <c r="N18" s="27" t="s">
        <v>26</v>
      </c>
      <c r="O18" s="27" t="s">
        <v>26</v>
      </c>
      <c r="P18" s="27" t="s">
        <v>26</v>
      </c>
      <c r="Q18" s="27" t="s">
        <v>26</v>
      </c>
      <c r="R18" s="27"/>
      <c r="S18" s="27" t="s">
        <v>26</v>
      </c>
      <c r="T18" s="27"/>
      <c r="U18" s="47" t="s">
        <v>26</v>
      </c>
      <c r="V18" s="49" t="s">
        <v>19</v>
      </c>
      <c r="W18" s="49" t="s">
        <v>54</v>
      </c>
      <c r="X18" s="53" t="s">
        <v>307</v>
      </c>
      <c r="Y18" s="51" t="s">
        <v>308</v>
      </c>
      <c r="Z18" s="100">
        <f>IF(COUNTA(J18:S18)&gt;'Análises Trabalhos'!$M$100,0,1)</f>
        <v>0</v>
      </c>
    </row>
    <row r="19" spans="1:26" s="18" customFormat="1" ht="36" customHeight="1" x14ac:dyDescent="0.25">
      <c r="A19" s="30" t="s">
        <v>341</v>
      </c>
      <c r="B19" s="35" t="s">
        <v>771</v>
      </c>
      <c r="C19" s="38" t="s">
        <v>28</v>
      </c>
      <c r="D19" s="43"/>
      <c r="E19" s="27"/>
      <c r="F19" s="27" t="s">
        <v>26</v>
      </c>
      <c r="G19" s="27"/>
      <c r="H19" s="27"/>
      <c r="I19" s="44"/>
      <c r="J19" s="33"/>
      <c r="K19" s="27"/>
      <c r="L19" s="27" t="s">
        <v>26</v>
      </c>
      <c r="M19" s="27"/>
      <c r="N19" s="27"/>
      <c r="O19" s="27"/>
      <c r="P19" s="27"/>
      <c r="Q19" s="27"/>
      <c r="R19" s="27"/>
      <c r="S19" s="27"/>
      <c r="T19" s="27"/>
      <c r="U19" s="47" t="s">
        <v>26</v>
      </c>
      <c r="V19" s="49" t="s">
        <v>61</v>
      </c>
      <c r="W19" s="49" t="s">
        <v>54</v>
      </c>
      <c r="X19" s="53" t="s">
        <v>342</v>
      </c>
      <c r="Y19" s="51" t="s">
        <v>343</v>
      </c>
      <c r="Z19" s="100">
        <f>IF(COUNTA(J19:S19)&gt;'Análises Trabalhos'!$M$100,0,1)</f>
        <v>1</v>
      </c>
    </row>
    <row r="20" spans="1:26" s="18" customFormat="1" ht="36" customHeight="1" x14ac:dyDescent="0.25">
      <c r="A20" s="30" t="s">
        <v>222</v>
      </c>
      <c r="B20" s="35" t="s">
        <v>772</v>
      </c>
      <c r="C20" s="38" t="s">
        <v>28</v>
      </c>
      <c r="D20" s="43" t="s">
        <v>26</v>
      </c>
      <c r="E20" s="27"/>
      <c r="F20" s="27" t="s">
        <v>26</v>
      </c>
      <c r="G20" s="27" t="s">
        <v>26</v>
      </c>
      <c r="H20" s="27"/>
      <c r="I20" s="44"/>
      <c r="J20" s="33"/>
      <c r="K20" s="27"/>
      <c r="L20" s="27"/>
      <c r="M20" s="27"/>
      <c r="N20" s="27"/>
      <c r="O20" s="27"/>
      <c r="P20" s="27"/>
      <c r="Q20" s="27" t="s">
        <v>26</v>
      </c>
      <c r="R20" s="27"/>
      <c r="S20" s="27"/>
      <c r="T20" s="27"/>
      <c r="U20" s="47"/>
      <c r="V20" s="49" t="s">
        <v>17</v>
      </c>
      <c r="W20" s="49" t="s">
        <v>116</v>
      </c>
      <c r="X20" s="53" t="s">
        <v>223</v>
      </c>
      <c r="Y20" s="51" t="s">
        <v>224</v>
      </c>
      <c r="Z20" s="100">
        <f>IF(COUNTA(J20:S20)&gt;'Análises Trabalhos'!$M$100,0,1)</f>
        <v>1</v>
      </c>
    </row>
    <row r="21" spans="1:26" s="18" customFormat="1" ht="36" customHeight="1" x14ac:dyDescent="0.25">
      <c r="A21" s="30" t="s">
        <v>364</v>
      </c>
      <c r="B21" s="35" t="s">
        <v>737</v>
      </c>
      <c r="C21" s="38" t="s">
        <v>28</v>
      </c>
      <c r="D21" s="43"/>
      <c r="E21" s="27"/>
      <c r="F21" s="27" t="s">
        <v>26</v>
      </c>
      <c r="G21" s="27" t="s">
        <v>26</v>
      </c>
      <c r="H21" s="27"/>
      <c r="I21" s="44"/>
      <c r="J21" s="33"/>
      <c r="K21" s="27"/>
      <c r="L21" s="27"/>
      <c r="M21" s="27"/>
      <c r="N21" s="27"/>
      <c r="O21" s="27"/>
      <c r="P21" s="27"/>
      <c r="Q21" s="27" t="s">
        <v>26</v>
      </c>
      <c r="R21" s="27"/>
      <c r="S21" s="27"/>
      <c r="T21" s="27"/>
      <c r="U21" s="47"/>
      <c r="V21" s="49" t="s">
        <v>17</v>
      </c>
      <c r="W21" s="49" t="s">
        <v>54</v>
      </c>
      <c r="X21" s="53" t="s">
        <v>365</v>
      </c>
      <c r="Y21" s="51" t="s">
        <v>366</v>
      </c>
      <c r="Z21" s="100">
        <f>IF(COUNTA(J21:S21)&gt;'Análises Trabalhos'!$M$100,0,1)</f>
        <v>1</v>
      </c>
    </row>
    <row r="22" spans="1:26" s="18" customFormat="1" ht="36" customHeight="1" x14ac:dyDescent="0.25">
      <c r="A22" s="30" t="s">
        <v>637</v>
      </c>
      <c r="B22" s="35" t="s">
        <v>773</v>
      </c>
      <c r="C22" s="38" t="s">
        <v>28</v>
      </c>
      <c r="D22" s="43"/>
      <c r="E22" s="27" t="s">
        <v>26</v>
      </c>
      <c r="F22" s="27"/>
      <c r="G22" s="27"/>
      <c r="H22" s="27"/>
      <c r="I22" s="44"/>
      <c r="J22" s="33"/>
      <c r="K22" s="27"/>
      <c r="L22" s="27"/>
      <c r="M22" s="27"/>
      <c r="N22" s="27"/>
      <c r="O22" s="27"/>
      <c r="P22" s="27"/>
      <c r="Q22" s="27"/>
      <c r="R22" s="27"/>
      <c r="S22" s="27" t="s">
        <v>26</v>
      </c>
      <c r="T22" s="27"/>
      <c r="U22" s="47"/>
      <c r="V22" s="49" t="s">
        <v>19</v>
      </c>
      <c r="W22" s="49" t="s">
        <v>250</v>
      </c>
      <c r="X22" s="53" t="s">
        <v>638</v>
      </c>
      <c r="Y22" s="51" t="s">
        <v>639</v>
      </c>
      <c r="Z22" s="100">
        <f>IF(COUNTA(J22:S22)&gt;'Análises Trabalhos'!$M$100,0,1)</f>
        <v>1</v>
      </c>
    </row>
    <row r="23" spans="1:26" s="18" customFormat="1" ht="36" customHeight="1" x14ac:dyDescent="0.25">
      <c r="A23" s="30" t="s">
        <v>450</v>
      </c>
      <c r="B23" s="35" t="s">
        <v>6</v>
      </c>
      <c r="C23" s="38" t="s">
        <v>28</v>
      </c>
      <c r="D23" s="43"/>
      <c r="E23" s="27" t="s">
        <v>26</v>
      </c>
      <c r="F23" s="27" t="s">
        <v>26</v>
      </c>
      <c r="G23" s="27"/>
      <c r="H23" s="27"/>
      <c r="I23" s="44"/>
      <c r="J23" s="33"/>
      <c r="K23" s="27"/>
      <c r="L23" s="27"/>
      <c r="M23" s="27"/>
      <c r="N23" s="27"/>
      <c r="O23" s="27"/>
      <c r="P23" s="27" t="s">
        <v>26</v>
      </c>
      <c r="Q23" s="27"/>
      <c r="R23" s="27"/>
      <c r="S23" s="27"/>
      <c r="T23" s="27"/>
      <c r="U23" s="47"/>
      <c r="V23" s="49" t="s">
        <v>61</v>
      </c>
      <c r="W23" s="49" t="s">
        <v>250</v>
      </c>
      <c r="X23" s="53" t="s">
        <v>451</v>
      </c>
      <c r="Y23" s="51" t="s">
        <v>452</v>
      </c>
      <c r="Z23" s="100">
        <f>IF(COUNTA(J23:S23)&gt;'Análises Trabalhos'!$M$100,0,1)</f>
        <v>1</v>
      </c>
    </row>
    <row r="24" spans="1:26" s="18" customFormat="1" ht="36" customHeight="1" x14ac:dyDescent="0.25">
      <c r="A24" s="30" t="s">
        <v>640</v>
      </c>
      <c r="B24" s="35" t="s">
        <v>773</v>
      </c>
      <c r="C24" s="38" t="s">
        <v>28</v>
      </c>
      <c r="D24" s="43"/>
      <c r="E24" s="27" t="s">
        <v>26</v>
      </c>
      <c r="F24" s="27"/>
      <c r="G24" s="27"/>
      <c r="H24" s="27"/>
      <c r="I24" s="44"/>
      <c r="J24" s="33"/>
      <c r="K24" s="27"/>
      <c r="L24" s="27"/>
      <c r="M24" s="27"/>
      <c r="N24" s="27"/>
      <c r="O24" s="27"/>
      <c r="P24" s="27"/>
      <c r="Q24" s="27"/>
      <c r="R24" s="27"/>
      <c r="S24" s="27" t="s">
        <v>26</v>
      </c>
      <c r="T24" s="27"/>
      <c r="U24" s="47"/>
      <c r="V24" s="49" t="s">
        <v>17</v>
      </c>
      <c r="W24" s="49" t="s">
        <v>250</v>
      </c>
      <c r="X24" s="53" t="s">
        <v>641</v>
      </c>
      <c r="Y24" s="51" t="s">
        <v>642</v>
      </c>
      <c r="Z24" s="100">
        <f>IF(COUNTA(J24:S24)&gt;'Análises Trabalhos'!$M$100,0,1)</f>
        <v>1</v>
      </c>
    </row>
    <row r="25" spans="1:26" s="18" customFormat="1" ht="36" customHeight="1" x14ac:dyDescent="0.25">
      <c r="A25" s="30" t="s">
        <v>332</v>
      </c>
      <c r="B25" s="35" t="s">
        <v>771</v>
      </c>
      <c r="C25" s="38" t="s">
        <v>28</v>
      </c>
      <c r="D25" s="43" t="s">
        <v>26</v>
      </c>
      <c r="E25" s="27" t="s">
        <v>26</v>
      </c>
      <c r="F25" s="27" t="s">
        <v>26</v>
      </c>
      <c r="G25" s="27" t="s">
        <v>26</v>
      </c>
      <c r="H25" s="27" t="s">
        <v>26</v>
      </c>
      <c r="I25" s="44" t="s">
        <v>26</v>
      </c>
      <c r="J25" s="33" t="s">
        <v>26</v>
      </c>
      <c r="K25" s="27" t="s">
        <v>26</v>
      </c>
      <c r="L25" s="27"/>
      <c r="M25" s="27"/>
      <c r="N25" s="27"/>
      <c r="O25" s="27"/>
      <c r="P25" s="27"/>
      <c r="Q25" s="27" t="s">
        <v>26</v>
      </c>
      <c r="R25" s="27"/>
      <c r="S25" s="27"/>
      <c r="T25" s="27"/>
      <c r="U25" s="47" t="s">
        <v>26</v>
      </c>
      <c r="V25" s="49" t="s">
        <v>61</v>
      </c>
      <c r="W25" s="49" t="s">
        <v>54</v>
      </c>
      <c r="X25" s="53" t="s">
        <v>333</v>
      </c>
      <c r="Y25" s="51" t="s">
        <v>334</v>
      </c>
      <c r="Z25" s="100">
        <f>IF(COUNTA(J25:S25)&gt;'Análises Trabalhos'!$M$100,0,1)</f>
        <v>1</v>
      </c>
    </row>
    <row r="26" spans="1:26" s="18" customFormat="1" ht="36" customHeight="1" x14ac:dyDescent="0.25">
      <c r="A26" s="30" t="s">
        <v>139</v>
      </c>
      <c r="B26" s="35" t="s">
        <v>13</v>
      </c>
      <c r="C26" s="38" t="s">
        <v>16</v>
      </c>
      <c r="D26" s="43"/>
      <c r="E26" s="27" t="s">
        <v>26</v>
      </c>
      <c r="F26" s="27"/>
      <c r="G26" s="27"/>
      <c r="H26" s="27"/>
      <c r="I26" s="44"/>
      <c r="J26" s="33"/>
      <c r="K26" s="27"/>
      <c r="L26" s="27"/>
      <c r="M26" s="27"/>
      <c r="N26" s="27"/>
      <c r="O26" s="27"/>
      <c r="P26" s="27"/>
      <c r="Q26" s="27" t="s">
        <v>26</v>
      </c>
      <c r="R26" s="27"/>
      <c r="S26" s="27"/>
      <c r="T26" s="27"/>
      <c r="U26" s="47" t="s">
        <v>26</v>
      </c>
      <c r="V26" s="49" t="s">
        <v>23</v>
      </c>
      <c r="W26" s="49" t="s">
        <v>54</v>
      </c>
      <c r="X26" s="53" t="s">
        <v>140</v>
      </c>
      <c r="Y26" s="51" t="s">
        <v>141</v>
      </c>
      <c r="Z26" s="100">
        <f>IF(COUNTA(J26:S26)&gt;'Análises Trabalhos'!$M$100,0,1)</f>
        <v>1</v>
      </c>
    </row>
    <row r="27" spans="1:26" s="18" customFormat="1" ht="36" customHeight="1" x14ac:dyDescent="0.25">
      <c r="A27" s="30" t="s">
        <v>528</v>
      </c>
      <c r="B27" s="35" t="s">
        <v>7</v>
      </c>
      <c r="C27" s="38" t="s">
        <v>28</v>
      </c>
      <c r="D27" s="43" t="s">
        <v>26</v>
      </c>
      <c r="E27" s="27"/>
      <c r="F27" s="27"/>
      <c r="G27" s="27"/>
      <c r="H27" s="27"/>
      <c r="I27" s="44"/>
      <c r="J27" s="33"/>
      <c r="K27" s="27"/>
      <c r="L27" s="27"/>
      <c r="M27" s="27"/>
      <c r="N27" s="27"/>
      <c r="O27" s="27"/>
      <c r="P27" s="27"/>
      <c r="Q27" s="27"/>
      <c r="R27" s="27"/>
      <c r="S27" s="27"/>
      <c r="T27" s="27" t="s">
        <v>26</v>
      </c>
      <c r="U27" s="47"/>
      <c r="V27" s="49" t="s">
        <v>17</v>
      </c>
      <c r="W27" s="49" t="s">
        <v>54</v>
      </c>
      <c r="X27" s="53" t="s">
        <v>529</v>
      </c>
      <c r="Y27" s="51" t="s">
        <v>530</v>
      </c>
      <c r="Z27" s="100">
        <f>IF(COUNTA(J27:S27)&gt;'Análises Trabalhos'!$M$100,0,1)</f>
        <v>1</v>
      </c>
    </row>
    <row r="28" spans="1:26" s="18" customFormat="1" ht="36" customHeight="1" x14ac:dyDescent="0.25">
      <c r="A28" s="30" t="s">
        <v>265</v>
      </c>
      <c r="B28" s="35" t="s">
        <v>774</v>
      </c>
      <c r="C28" s="38" t="s">
        <v>28</v>
      </c>
      <c r="D28" s="43"/>
      <c r="E28" s="27"/>
      <c r="F28" s="27" t="s">
        <v>26</v>
      </c>
      <c r="G28" s="27"/>
      <c r="H28" s="27"/>
      <c r="I28" s="44"/>
      <c r="J28" s="33" t="s">
        <v>26</v>
      </c>
      <c r="K28" s="27"/>
      <c r="L28" s="27"/>
      <c r="M28" s="27"/>
      <c r="N28" s="27"/>
      <c r="O28" s="27"/>
      <c r="P28" s="27"/>
      <c r="Q28" s="27"/>
      <c r="R28" s="27"/>
      <c r="S28" s="27"/>
      <c r="T28" s="27"/>
      <c r="U28" s="47"/>
      <c r="V28" s="49" t="s">
        <v>17</v>
      </c>
      <c r="W28" s="49" t="s">
        <v>116</v>
      </c>
      <c r="X28" s="53" t="s">
        <v>266</v>
      </c>
      <c r="Y28" s="51" t="s">
        <v>267</v>
      </c>
      <c r="Z28" s="100">
        <f>IF(COUNTA(J28:S28)&gt;'Análises Trabalhos'!$M$100,0,1)</f>
        <v>1</v>
      </c>
    </row>
    <row r="29" spans="1:26" s="18" customFormat="1" ht="36" customHeight="1" x14ac:dyDescent="0.25">
      <c r="A29" s="30" t="s">
        <v>434</v>
      </c>
      <c r="B29" s="35" t="s">
        <v>768</v>
      </c>
      <c r="C29" s="38" t="s">
        <v>28</v>
      </c>
      <c r="D29" s="43"/>
      <c r="E29" s="27"/>
      <c r="F29" s="27"/>
      <c r="G29" s="27"/>
      <c r="H29" s="27" t="s">
        <v>26</v>
      </c>
      <c r="I29" s="44"/>
      <c r="J29" s="33" t="s">
        <v>26</v>
      </c>
      <c r="K29" s="27"/>
      <c r="L29" s="27"/>
      <c r="M29" s="27"/>
      <c r="N29" s="27"/>
      <c r="O29" s="27"/>
      <c r="P29" s="27"/>
      <c r="Q29" s="27"/>
      <c r="R29" s="27"/>
      <c r="S29" s="27"/>
      <c r="T29" s="27"/>
      <c r="U29" s="47"/>
      <c r="V29" s="49" t="s">
        <v>25</v>
      </c>
      <c r="W29" s="49" t="s">
        <v>116</v>
      </c>
      <c r="X29" s="53" t="s">
        <v>435</v>
      </c>
      <c r="Y29" s="51" t="s">
        <v>111</v>
      </c>
      <c r="Z29" s="100">
        <f>IF(COUNTA(J29:S29)&gt;'Análises Trabalhos'!$M$100,0,1)</f>
        <v>1</v>
      </c>
    </row>
    <row r="30" spans="1:26" s="18" customFormat="1" ht="36" customHeight="1" x14ac:dyDescent="0.25">
      <c r="A30" s="30" t="s">
        <v>321</v>
      </c>
      <c r="B30" s="35" t="s">
        <v>770</v>
      </c>
      <c r="C30" s="38" t="s">
        <v>28</v>
      </c>
      <c r="D30" s="43"/>
      <c r="E30" s="27" t="s">
        <v>26</v>
      </c>
      <c r="F30" s="27" t="s">
        <v>26</v>
      </c>
      <c r="G30" s="27"/>
      <c r="H30" s="27" t="s">
        <v>26</v>
      </c>
      <c r="I30" s="44"/>
      <c r="J30" s="33"/>
      <c r="K30" s="27"/>
      <c r="L30" s="27"/>
      <c r="M30" s="27"/>
      <c r="N30" s="27" t="s">
        <v>26</v>
      </c>
      <c r="O30" s="27" t="s">
        <v>26</v>
      </c>
      <c r="P30" s="27"/>
      <c r="Q30" s="27"/>
      <c r="R30" s="27"/>
      <c r="S30" s="27"/>
      <c r="T30" s="27"/>
      <c r="U30" s="47"/>
      <c r="V30" s="49" t="s">
        <v>25</v>
      </c>
      <c r="W30" s="49" t="s">
        <v>54</v>
      </c>
      <c r="X30" s="53" t="s">
        <v>322</v>
      </c>
      <c r="Y30" s="51" t="s">
        <v>323</v>
      </c>
      <c r="Z30" s="100">
        <f>IF(COUNTA(J30:S30)&gt;'Análises Trabalhos'!$M$100,0,1)</f>
        <v>1</v>
      </c>
    </row>
    <row r="31" spans="1:26" s="18" customFormat="1" ht="36" customHeight="1" x14ac:dyDescent="0.25">
      <c r="A31" s="30" t="s">
        <v>658</v>
      </c>
      <c r="B31" s="35" t="s">
        <v>775</v>
      </c>
      <c r="C31" s="38" t="s">
        <v>731</v>
      </c>
      <c r="D31" s="43"/>
      <c r="E31" s="27" t="s">
        <v>26</v>
      </c>
      <c r="F31" s="27"/>
      <c r="G31" s="27" t="s">
        <v>26</v>
      </c>
      <c r="H31" s="27"/>
      <c r="I31" s="44"/>
      <c r="J31" s="33"/>
      <c r="K31" s="27"/>
      <c r="L31" s="27"/>
      <c r="M31" s="27"/>
      <c r="N31" s="27"/>
      <c r="O31" s="27"/>
      <c r="P31" s="27"/>
      <c r="Q31" s="27"/>
      <c r="R31" s="27"/>
      <c r="S31" s="27"/>
      <c r="T31" s="27"/>
      <c r="U31" s="47" t="s">
        <v>26</v>
      </c>
      <c r="V31" s="49" t="s">
        <v>17</v>
      </c>
      <c r="W31" s="49" t="s">
        <v>54</v>
      </c>
      <c r="X31" s="53" t="s">
        <v>659</v>
      </c>
      <c r="Y31" s="51" t="s">
        <v>660</v>
      </c>
      <c r="Z31" s="100">
        <f>IF(COUNTA(J31:S31)&gt;'Análises Trabalhos'!$M$100,0,1)</f>
        <v>1</v>
      </c>
    </row>
    <row r="32" spans="1:26" s="18" customFormat="1" ht="36" customHeight="1" x14ac:dyDescent="0.25">
      <c r="A32" s="30" t="s">
        <v>667</v>
      </c>
      <c r="B32" s="35" t="s">
        <v>775</v>
      </c>
      <c r="C32" s="38" t="s">
        <v>731</v>
      </c>
      <c r="D32" s="43"/>
      <c r="E32" s="27"/>
      <c r="F32" s="27" t="s">
        <v>26</v>
      </c>
      <c r="G32" s="27" t="s">
        <v>26</v>
      </c>
      <c r="H32" s="27"/>
      <c r="I32" s="44"/>
      <c r="J32" s="33"/>
      <c r="K32" s="27"/>
      <c r="L32" s="27"/>
      <c r="M32" s="27"/>
      <c r="N32" s="27"/>
      <c r="O32" s="27"/>
      <c r="P32" s="27"/>
      <c r="Q32" s="27"/>
      <c r="R32" s="27"/>
      <c r="S32" s="27"/>
      <c r="T32" s="27"/>
      <c r="U32" s="47" t="s">
        <v>26</v>
      </c>
      <c r="V32" s="49" t="s">
        <v>17</v>
      </c>
      <c r="W32" s="49" t="s">
        <v>54</v>
      </c>
      <c r="X32" s="53" t="s">
        <v>668</v>
      </c>
      <c r="Y32" s="51" t="s">
        <v>669</v>
      </c>
      <c r="Z32" s="100">
        <f>IF(COUNTA(J32:S32)&gt;'Análises Trabalhos'!$M$100,0,1)</f>
        <v>1</v>
      </c>
    </row>
    <row r="33" spans="1:26" s="18" customFormat="1" ht="36" customHeight="1" x14ac:dyDescent="0.25">
      <c r="A33" s="30" t="s">
        <v>352</v>
      </c>
      <c r="B33" s="35" t="s">
        <v>776</v>
      </c>
      <c r="C33" s="38" t="s">
        <v>28</v>
      </c>
      <c r="D33" s="43"/>
      <c r="E33" s="27"/>
      <c r="F33" s="27" t="s">
        <v>26</v>
      </c>
      <c r="G33" s="27"/>
      <c r="H33" s="27"/>
      <c r="I33" s="44"/>
      <c r="J33" s="33"/>
      <c r="K33" s="27"/>
      <c r="L33" s="27" t="s">
        <v>26</v>
      </c>
      <c r="M33" s="27"/>
      <c r="N33" s="27"/>
      <c r="O33" s="27"/>
      <c r="P33" s="27"/>
      <c r="Q33" s="27"/>
      <c r="R33" s="27"/>
      <c r="S33" s="27"/>
      <c r="T33" s="27"/>
      <c r="U33" s="47" t="s">
        <v>26</v>
      </c>
      <c r="V33" s="49" t="s">
        <v>24</v>
      </c>
      <c r="W33" s="49" t="s">
        <v>250</v>
      </c>
      <c r="X33" s="53" t="s">
        <v>353</v>
      </c>
      <c r="Y33" s="51" t="s">
        <v>354</v>
      </c>
      <c r="Z33" s="100">
        <f>IF(COUNTA(J33:S33)&gt;'Análises Trabalhos'!$M$100,0,1)</f>
        <v>1</v>
      </c>
    </row>
    <row r="34" spans="1:26" s="18" customFormat="1" ht="36" customHeight="1" x14ac:dyDescent="0.25">
      <c r="A34" s="30" t="s">
        <v>537</v>
      </c>
      <c r="B34" s="35" t="s">
        <v>7</v>
      </c>
      <c r="C34" s="38" t="s">
        <v>28</v>
      </c>
      <c r="D34" s="43" t="s">
        <v>26</v>
      </c>
      <c r="E34" s="27"/>
      <c r="F34" s="27"/>
      <c r="G34" s="27"/>
      <c r="H34" s="27"/>
      <c r="I34" s="44"/>
      <c r="J34" s="33"/>
      <c r="K34" s="27"/>
      <c r="L34" s="27"/>
      <c r="M34" s="27"/>
      <c r="N34" s="27"/>
      <c r="O34" s="27"/>
      <c r="P34" s="27"/>
      <c r="Q34" s="27"/>
      <c r="R34" s="27"/>
      <c r="S34" s="27"/>
      <c r="T34" s="27" t="s">
        <v>26</v>
      </c>
      <c r="U34" s="47"/>
      <c r="V34" s="49" t="s">
        <v>17</v>
      </c>
      <c r="W34" s="49" t="s">
        <v>116</v>
      </c>
      <c r="X34" s="53" t="s">
        <v>538</v>
      </c>
      <c r="Y34" s="51" t="s">
        <v>539</v>
      </c>
      <c r="Z34" s="100">
        <f>IF(COUNTA(J34:S34)&gt;'Análises Trabalhos'!$M$100,0,1)</f>
        <v>1</v>
      </c>
    </row>
    <row r="35" spans="1:26" s="18" customFormat="1" ht="36" customHeight="1" x14ac:dyDescent="0.25">
      <c r="A35" s="30" t="s">
        <v>540</v>
      </c>
      <c r="B35" s="35" t="s">
        <v>7</v>
      </c>
      <c r="C35" s="38" t="s">
        <v>28</v>
      </c>
      <c r="D35" s="43" t="s">
        <v>26</v>
      </c>
      <c r="E35" s="27"/>
      <c r="F35" s="27"/>
      <c r="G35" s="27"/>
      <c r="H35" s="27"/>
      <c r="I35" s="44"/>
      <c r="J35" s="33"/>
      <c r="K35" s="27"/>
      <c r="L35" s="27"/>
      <c r="M35" s="27"/>
      <c r="N35" s="27"/>
      <c r="O35" s="27"/>
      <c r="P35" s="27"/>
      <c r="Q35" s="27"/>
      <c r="R35" s="27"/>
      <c r="S35" s="27"/>
      <c r="T35" s="27" t="s">
        <v>26</v>
      </c>
      <c r="U35" s="47"/>
      <c r="V35" s="49" t="s">
        <v>17</v>
      </c>
      <c r="W35" s="49" t="s">
        <v>116</v>
      </c>
      <c r="X35" s="53" t="s">
        <v>541</v>
      </c>
      <c r="Y35" s="51" t="s">
        <v>542</v>
      </c>
      <c r="Z35" s="100">
        <f>IF(COUNTA(J35:S35)&gt;'Análises Trabalhos'!$M$100,0,1)</f>
        <v>1</v>
      </c>
    </row>
    <row r="36" spans="1:26" s="18" customFormat="1" ht="36" customHeight="1" x14ac:dyDescent="0.25">
      <c r="A36" s="30" t="s">
        <v>462</v>
      </c>
      <c r="B36" s="35" t="s">
        <v>6</v>
      </c>
      <c r="C36" s="38" t="s">
        <v>28</v>
      </c>
      <c r="D36" s="43"/>
      <c r="E36" s="27" t="s">
        <v>26</v>
      </c>
      <c r="F36" s="27" t="s">
        <v>26</v>
      </c>
      <c r="G36" s="27" t="s">
        <v>26</v>
      </c>
      <c r="H36" s="27"/>
      <c r="I36" s="44"/>
      <c r="J36" s="33"/>
      <c r="K36" s="27"/>
      <c r="L36" s="27"/>
      <c r="M36" s="27"/>
      <c r="N36" s="27"/>
      <c r="O36" s="27"/>
      <c r="P36" s="27"/>
      <c r="Q36" s="27"/>
      <c r="R36" s="27"/>
      <c r="S36" s="27"/>
      <c r="T36" s="27" t="s">
        <v>26</v>
      </c>
      <c r="U36" s="47"/>
      <c r="V36" s="49" t="s">
        <v>207</v>
      </c>
      <c r="W36" s="49" t="s">
        <v>54</v>
      </c>
      <c r="X36" s="53" t="s">
        <v>463</v>
      </c>
      <c r="Y36" s="51" t="s">
        <v>464</v>
      </c>
      <c r="Z36" s="100">
        <f>IF(COUNTA(J36:S36)&gt;'Análises Trabalhos'!$M$100,0,1)</f>
        <v>1</v>
      </c>
    </row>
    <row r="37" spans="1:26" s="18" customFormat="1" ht="36" customHeight="1" x14ac:dyDescent="0.25">
      <c r="A37" s="30" t="s">
        <v>497</v>
      </c>
      <c r="B37" s="35" t="s">
        <v>777</v>
      </c>
      <c r="C37" s="38" t="s">
        <v>28</v>
      </c>
      <c r="D37" s="43" t="s">
        <v>26</v>
      </c>
      <c r="E37" s="27"/>
      <c r="F37" s="27" t="s">
        <v>26</v>
      </c>
      <c r="G37" s="27"/>
      <c r="H37" s="27" t="s">
        <v>26</v>
      </c>
      <c r="I37" s="44"/>
      <c r="J37" s="33" t="s">
        <v>26</v>
      </c>
      <c r="K37" s="27"/>
      <c r="L37" s="27" t="s">
        <v>26</v>
      </c>
      <c r="M37" s="27" t="s">
        <v>26</v>
      </c>
      <c r="N37" s="27" t="s">
        <v>26</v>
      </c>
      <c r="O37" s="27"/>
      <c r="P37" s="27"/>
      <c r="Q37" s="27" t="s">
        <v>26</v>
      </c>
      <c r="R37" s="27"/>
      <c r="S37" s="27"/>
      <c r="T37" s="27"/>
      <c r="U37" s="47"/>
      <c r="V37" s="49" t="s">
        <v>17</v>
      </c>
      <c r="W37" s="49" t="s">
        <v>54</v>
      </c>
      <c r="X37" s="53" t="s">
        <v>498</v>
      </c>
      <c r="Y37" s="51" t="s">
        <v>21</v>
      </c>
      <c r="Z37" s="100">
        <f>IF(COUNTA(J37:S37)&gt;'Análises Trabalhos'!$M$100,0,1)</f>
        <v>1</v>
      </c>
    </row>
    <row r="38" spans="1:26" s="18" customFormat="1" ht="36" customHeight="1" x14ac:dyDescent="0.25">
      <c r="A38" s="30" t="s">
        <v>489</v>
      </c>
      <c r="B38" s="35" t="s">
        <v>777</v>
      </c>
      <c r="C38" s="38" t="s">
        <v>28</v>
      </c>
      <c r="D38" s="43" t="s">
        <v>26</v>
      </c>
      <c r="E38" s="27"/>
      <c r="F38" s="27"/>
      <c r="G38" s="27"/>
      <c r="H38" s="27"/>
      <c r="I38" s="44"/>
      <c r="J38" s="33"/>
      <c r="K38" s="27"/>
      <c r="L38" s="27"/>
      <c r="M38" s="27"/>
      <c r="N38" s="27"/>
      <c r="O38" s="27"/>
      <c r="P38" s="27"/>
      <c r="Q38" s="27"/>
      <c r="R38" s="27"/>
      <c r="S38" s="27"/>
      <c r="T38" s="27" t="s">
        <v>26</v>
      </c>
      <c r="U38" s="47"/>
      <c r="V38" s="49" t="s">
        <v>17</v>
      </c>
      <c r="W38" s="49" t="s">
        <v>54</v>
      </c>
      <c r="X38" s="53" t="s">
        <v>490</v>
      </c>
      <c r="Y38" s="51" t="s">
        <v>22</v>
      </c>
      <c r="Z38" s="100">
        <f>IF(COUNTA(J38:S38)&gt;'Análises Trabalhos'!$M$100,0,1)</f>
        <v>1</v>
      </c>
    </row>
    <row r="39" spans="1:26" s="18" customFormat="1" ht="36" customHeight="1" x14ac:dyDescent="0.25">
      <c r="A39" s="30" t="s">
        <v>499</v>
      </c>
      <c r="B39" s="35" t="s">
        <v>777</v>
      </c>
      <c r="C39" s="38" t="s">
        <v>28</v>
      </c>
      <c r="D39" s="43" t="s">
        <v>26</v>
      </c>
      <c r="E39" s="27"/>
      <c r="F39" s="27"/>
      <c r="G39" s="27"/>
      <c r="H39" s="27"/>
      <c r="I39" s="44"/>
      <c r="J39" s="33"/>
      <c r="K39" s="27"/>
      <c r="L39" s="27"/>
      <c r="M39" s="27"/>
      <c r="N39" s="27"/>
      <c r="O39" s="27"/>
      <c r="P39" s="27"/>
      <c r="Q39" s="27"/>
      <c r="R39" s="27"/>
      <c r="S39" s="27"/>
      <c r="T39" s="27" t="s">
        <v>26</v>
      </c>
      <c r="U39" s="47"/>
      <c r="V39" s="49" t="s">
        <v>17</v>
      </c>
      <c r="W39" s="49" t="s">
        <v>54</v>
      </c>
      <c r="X39" s="53" t="s">
        <v>500</v>
      </c>
      <c r="Y39" s="51" t="s">
        <v>501</v>
      </c>
      <c r="Z39" s="100">
        <f>IF(COUNTA(J39:S39)&gt;'Análises Trabalhos'!$M$100,0,1)</f>
        <v>1</v>
      </c>
    </row>
    <row r="40" spans="1:26" s="18" customFormat="1" ht="36" customHeight="1" x14ac:dyDescent="0.25">
      <c r="A40" s="30" t="s">
        <v>589</v>
      </c>
      <c r="B40" s="35" t="s">
        <v>778</v>
      </c>
      <c r="C40" s="38" t="s">
        <v>28</v>
      </c>
      <c r="D40" s="43" t="s">
        <v>26</v>
      </c>
      <c r="E40" s="27"/>
      <c r="F40" s="27"/>
      <c r="G40" s="27"/>
      <c r="H40" s="27"/>
      <c r="I40" s="44"/>
      <c r="J40" s="33"/>
      <c r="K40" s="27"/>
      <c r="L40" s="27"/>
      <c r="M40" s="27"/>
      <c r="N40" s="27"/>
      <c r="O40" s="27"/>
      <c r="P40" s="27"/>
      <c r="Q40" s="27"/>
      <c r="R40" s="27"/>
      <c r="S40" s="27"/>
      <c r="T40" s="27" t="s">
        <v>26</v>
      </c>
      <c r="U40" s="47"/>
      <c r="V40" s="49" t="s">
        <v>207</v>
      </c>
      <c r="W40" s="49" t="s">
        <v>240</v>
      </c>
      <c r="X40" s="53" t="s">
        <v>590</v>
      </c>
      <c r="Y40" s="51" t="s">
        <v>591</v>
      </c>
      <c r="Z40" s="100">
        <f>IF(COUNTA(J40:S40)&gt;'Análises Trabalhos'!$M$100,0,1)</f>
        <v>1</v>
      </c>
    </row>
    <row r="41" spans="1:26" s="18" customFormat="1" ht="36" customHeight="1" x14ac:dyDescent="0.25">
      <c r="A41" s="30" t="s">
        <v>486</v>
      </c>
      <c r="B41" s="35" t="s">
        <v>777</v>
      </c>
      <c r="C41" s="38" t="s">
        <v>28</v>
      </c>
      <c r="D41" s="43" t="s">
        <v>26</v>
      </c>
      <c r="E41" s="27"/>
      <c r="F41" s="27"/>
      <c r="G41" s="27"/>
      <c r="H41" s="27"/>
      <c r="I41" s="44"/>
      <c r="J41" s="33"/>
      <c r="K41" s="27"/>
      <c r="L41" s="27"/>
      <c r="M41" s="27"/>
      <c r="N41" s="27"/>
      <c r="O41" s="27"/>
      <c r="P41" s="27"/>
      <c r="Q41" s="27"/>
      <c r="R41" s="27"/>
      <c r="S41" s="27"/>
      <c r="T41" s="27" t="s">
        <v>26</v>
      </c>
      <c r="U41" s="47"/>
      <c r="V41" s="49" t="s">
        <v>17</v>
      </c>
      <c r="W41" s="49" t="s">
        <v>54</v>
      </c>
      <c r="X41" s="53" t="s">
        <v>487</v>
      </c>
      <c r="Y41" s="51" t="s">
        <v>488</v>
      </c>
      <c r="Z41" s="100">
        <f>IF(COUNTA(J41:S41)&gt;'Análises Trabalhos'!$M$100,0,1)</f>
        <v>1</v>
      </c>
    </row>
    <row r="42" spans="1:26" s="18" customFormat="1" ht="36" customHeight="1" x14ac:dyDescent="0.25">
      <c r="A42" s="30" t="s">
        <v>262</v>
      </c>
      <c r="B42" s="35" t="s">
        <v>774</v>
      </c>
      <c r="C42" s="38" t="s">
        <v>28</v>
      </c>
      <c r="D42" s="43"/>
      <c r="E42" s="27"/>
      <c r="F42" s="27" t="s">
        <v>26</v>
      </c>
      <c r="G42" s="27"/>
      <c r="H42" s="27"/>
      <c r="I42" s="44"/>
      <c r="J42" s="33"/>
      <c r="K42" s="27"/>
      <c r="L42" s="27"/>
      <c r="M42" s="27"/>
      <c r="N42" s="27" t="s">
        <v>26</v>
      </c>
      <c r="O42" s="27"/>
      <c r="P42" s="27"/>
      <c r="Q42" s="27"/>
      <c r="R42" s="27"/>
      <c r="S42" s="27"/>
      <c r="T42" s="27"/>
      <c r="U42" s="47"/>
      <c r="V42" s="49" t="s">
        <v>17</v>
      </c>
      <c r="W42" s="49" t="s">
        <v>116</v>
      </c>
      <c r="X42" s="53" t="s">
        <v>263</v>
      </c>
      <c r="Y42" s="51" t="s">
        <v>264</v>
      </c>
      <c r="Z42" s="100">
        <f>IF(COUNTA(J42:S42)&gt;'Análises Trabalhos'!$M$100,0,1)</f>
        <v>1</v>
      </c>
    </row>
    <row r="43" spans="1:26" s="18" customFormat="1" ht="36" customHeight="1" x14ac:dyDescent="0.25">
      <c r="A43" s="30" t="s">
        <v>694</v>
      </c>
      <c r="B43" s="35" t="s">
        <v>779</v>
      </c>
      <c r="C43" s="38" t="s">
        <v>28</v>
      </c>
      <c r="D43" s="43"/>
      <c r="E43" s="27"/>
      <c r="F43" s="27" t="s">
        <v>26</v>
      </c>
      <c r="G43" s="27"/>
      <c r="H43" s="27"/>
      <c r="I43" s="44"/>
      <c r="J43" s="33"/>
      <c r="K43" s="27"/>
      <c r="L43" s="27"/>
      <c r="M43" s="27"/>
      <c r="N43" s="27"/>
      <c r="O43" s="27"/>
      <c r="P43" s="27"/>
      <c r="Q43" s="27" t="s">
        <v>26</v>
      </c>
      <c r="R43" s="27"/>
      <c r="S43" s="27"/>
      <c r="T43" s="27"/>
      <c r="U43" s="47"/>
      <c r="V43" s="49"/>
      <c r="W43" s="49" t="s">
        <v>116</v>
      </c>
      <c r="X43" s="53" t="s">
        <v>694</v>
      </c>
      <c r="Y43" s="51" t="s">
        <v>695</v>
      </c>
      <c r="Z43" s="100">
        <f>IF(COUNTA(J43:S43)&gt;'Análises Trabalhos'!$M$100,0,1)</f>
        <v>1</v>
      </c>
    </row>
    <row r="44" spans="1:26" s="18" customFormat="1" ht="36" customHeight="1" x14ac:dyDescent="0.25">
      <c r="A44" s="30" t="s">
        <v>225</v>
      </c>
      <c r="B44" s="35" t="s">
        <v>772</v>
      </c>
      <c r="C44" s="38" t="s">
        <v>28</v>
      </c>
      <c r="D44" s="43"/>
      <c r="E44" s="27"/>
      <c r="F44" s="27" t="s">
        <v>26</v>
      </c>
      <c r="G44" s="27" t="s">
        <v>26</v>
      </c>
      <c r="H44" s="27"/>
      <c r="I44" s="44"/>
      <c r="J44" s="33"/>
      <c r="K44" s="27" t="s">
        <v>26</v>
      </c>
      <c r="L44" s="27"/>
      <c r="M44" s="27"/>
      <c r="N44" s="27"/>
      <c r="O44" s="27"/>
      <c r="P44" s="27"/>
      <c r="Q44" s="27" t="s">
        <v>26</v>
      </c>
      <c r="R44" s="27"/>
      <c r="S44" s="27"/>
      <c r="T44" s="27"/>
      <c r="U44" s="47"/>
      <c r="V44" s="49" t="s">
        <v>17</v>
      </c>
      <c r="W44" s="49" t="s">
        <v>116</v>
      </c>
      <c r="X44" s="53" t="s">
        <v>226</v>
      </c>
      <c r="Y44" s="51" t="s">
        <v>227</v>
      </c>
      <c r="Z44" s="100">
        <f>IF(COUNTA(J44:S44)&gt;'Análises Trabalhos'!$M$100,0,1)</f>
        <v>1</v>
      </c>
    </row>
    <row r="45" spans="1:26" s="18" customFormat="1" ht="36" customHeight="1" x14ac:dyDescent="0.25">
      <c r="A45" s="30" t="s">
        <v>358</v>
      </c>
      <c r="B45" s="35" t="s">
        <v>776</v>
      </c>
      <c r="C45" s="38" t="s">
        <v>28</v>
      </c>
      <c r="D45" s="43"/>
      <c r="E45" s="27" t="s">
        <v>26</v>
      </c>
      <c r="F45" s="27" t="s">
        <v>26</v>
      </c>
      <c r="G45" s="27"/>
      <c r="H45" s="27"/>
      <c r="I45" s="44"/>
      <c r="J45" s="33"/>
      <c r="K45" s="27"/>
      <c r="L45" s="27" t="s">
        <v>26</v>
      </c>
      <c r="M45" s="27"/>
      <c r="N45" s="27"/>
      <c r="O45" s="27"/>
      <c r="P45" s="27"/>
      <c r="Q45" s="27" t="s">
        <v>26</v>
      </c>
      <c r="R45" s="27"/>
      <c r="S45" s="27"/>
      <c r="T45" s="27"/>
      <c r="U45" s="47" t="s">
        <v>26</v>
      </c>
      <c r="V45" s="49" t="s">
        <v>61</v>
      </c>
      <c r="W45" s="49" t="s">
        <v>250</v>
      </c>
      <c r="X45" s="53" t="s">
        <v>359</v>
      </c>
      <c r="Y45" s="51" t="s">
        <v>360</v>
      </c>
      <c r="Z45" s="100">
        <f>IF(COUNTA(J45:S45)&gt;'Análises Trabalhos'!$M$100,0,1)</f>
        <v>1</v>
      </c>
    </row>
    <row r="46" spans="1:26" s="18" customFormat="1" ht="36" customHeight="1" x14ac:dyDescent="0.25">
      <c r="A46" s="30" t="s">
        <v>699</v>
      </c>
      <c r="B46" s="35" t="s">
        <v>779</v>
      </c>
      <c r="C46" s="38" t="s">
        <v>28</v>
      </c>
      <c r="D46" s="43"/>
      <c r="E46" s="27" t="s">
        <v>26</v>
      </c>
      <c r="F46" s="27" t="s">
        <v>26</v>
      </c>
      <c r="G46" s="27" t="s">
        <v>26</v>
      </c>
      <c r="H46" s="27"/>
      <c r="I46" s="44"/>
      <c r="J46" s="33" t="s">
        <v>26</v>
      </c>
      <c r="K46" s="27"/>
      <c r="L46" s="27"/>
      <c r="M46" s="27"/>
      <c r="N46" s="27"/>
      <c r="O46" s="27"/>
      <c r="P46" s="27"/>
      <c r="Q46" s="27" t="s">
        <v>26</v>
      </c>
      <c r="R46" s="27"/>
      <c r="S46" s="27"/>
      <c r="T46" s="27"/>
      <c r="U46" s="47"/>
      <c r="V46" s="49"/>
      <c r="W46" s="49" t="s">
        <v>116</v>
      </c>
      <c r="X46" s="53" t="s">
        <v>700</v>
      </c>
      <c r="Y46" s="51" t="s">
        <v>701</v>
      </c>
      <c r="Z46" s="100">
        <f>IF(COUNTA(J46:S46)&gt;'Análises Trabalhos'!$M$100,0,1)</f>
        <v>1</v>
      </c>
    </row>
    <row r="47" spans="1:26" s="18" customFormat="1" ht="36" customHeight="1" x14ac:dyDescent="0.25">
      <c r="A47" s="30" t="s">
        <v>379</v>
      </c>
      <c r="B47" s="35" t="s">
        <v>737</v>
      </c>
      <c r="C47" s="38" t="s">
        <v>28</v>
      </c>
      <c r="D47" s="43"/>
      <c r="E47" s="27"/>
      <c r="F47" s="27"/>
      <c r="G47" s="27" t="s">
        <v>26</v>
      </c>
      <c r="H47" s="27"/>
      <c r="I47" s="44"/>
      <c r="J47" s="33"/>
      <c r="K47" s="27"/>
      <c r="L47" s="27"/>
      <c r="M47" s="27"/>
      <c r="N47" s="27"/>
      <c r="O47" s="27"/>
      <c r="P47" s="27"/>
      <c r="Q47" s="27" t="s">
        <v>26</v>
      </c>
      <c r="R47" s="27"/>
      <c r="S47" s="27"/>
      <c r="T47" s="27"/>
      <c r="U47" s="47"/>
      <c r="V47" s="49" t="s">
        <v>19</v>
      </c>
      <c r="W47" s="49" t="s">
        <v>250</v>
      </c>
      <c r="X47" s="53" t="s">
        <v>380</v>
      </c>
      <c r="Y47" s="51" t="s">
        <v>381</v>
      </c>
      <c r="Z47" s="100">
        <f>IF(COUNTA(J47:S47)&gt;'Análises Trabalhos'!$M$100,0,1)</f>
        <v>1</v>
      </c>
    </row>
    <row r="48" spans="1:26" s="18" customFormat="1" ht="36" customHeight="1" x14ac:dyDescent="0.25">
      <c r="A48" s="30" t="s">
        <v>583</v>
      </c>
      <c r="B48" s="35" t="s">
        <v>778</v>
      </c>
      <c r="C48" s="38" t="s">
        <v>28</v>
      </c>
      <c r="D48" s="43" t="s">
        <v>26</v>
      </c>
      <c r="E48" s="27"/>
      <c r="F48" s="27"/>
      <c r="G48" s="27"/>
      <c r="H48" s="27"/>
      <c r="I48" s="44"/>
      <c r="J48" s="33"/>
      <c r="K48" s="27"/>
      <c r="L48" s="27"/>
      <c r="M48" s="27"/>
      <c r="N48" s="27"/>
      <c r="O48" s="27"/>
      <c r="P48" s="27"/>
      <c r="Q48" s="27"/>
      <c r="R48" s="27"/>
      <c r="S48" s="27"/>
      <c r="T48" s="27" t="s">
        <v>26</v>
      </c>
      <c r="U48" s="47"/>
      <c r="V48" s="49" t="s">
        <v>207</v>
      </c>
      <c r="W48" s="49" t="s">
        <v>240</v>
      </c>
      <c r="X48" s="53" t="s">
        <v>584</v>
      </c>
      <c r="Y48" s="51" t="s">
        <v>585</v>
      </c>
      <c r="Z48" s="100">
        <f>IF(COUNTA(J48:S48)&gt;'Análises Trabalhos'!$M$100,0,1)</f>
        <v>1</v>
      </c>
    </row>
    <row r="49" spans="1:26" s="18" customFormat="1" ht="36" customHeight="1" x14ac:dyDescent="0.25">
      <c r="A49" s="30" t="s">
        <v>505</v>
      </c>
      <c r="B49" s="35" t="s">
        <v>777</v>
      </c>
      <c r="C49" s="38" t="s">
        <v>28</v>
      </c>
      <c r="D49" s="43" t="s">
        <v>26</v>
      </c>
      <c r="E49" s="27"/>
      <c r="F49" s="27"/>
      <c r="G49" s="27"/>
      <c r="H49" s="27"/>
      <c r="I49" s="44"/>
      <c r="J49" s="33"/>
      <c r="K49" s="27"/>
      <c r="L49" s="27"/>
      <c r="M49" s="27"/>
      <c r="N49" s="27"/>
      <c r="O49" s="27"/>
      <c r="P49" s="27"/>
      <c r="Q49" s="27"/>
      <c r="R49" s="27"/>
      <c r="S49" s="27"/>
      <c r="T49" s="27" t="s">
        <v>26</v>
      </c>
      <c r="U49" s="47"/>
      <c r="V49" s="49" t="s">
        <v>17</v>
      </c>
      <c r="W49" s="49" t="s">
        <v>54</v>
      </c>
      <c r="X49" s="53" t="s">
        <v>506</v>
      </c>
      <c r="Y49" s="51" t="s">
        <v>507</v>
      </c>
      <c r="Z49" s="100">
        <f>IF(COUNTA(J49:S49)&gt;'Análises Trabalhos'!$M$100,0,1)</f>
        <v>1</v>
      </c>
    </row>
    <row r="50" spans="1:26" s="18" customFormat="1" ht="36" customHeight="1" x14ac:dyDescent="0.25">
      <c r="A50" s="30" t="s">
        <v>615</v>
      </c>
      <c r="B50" s="35" t="s">
        <v>780</v>
      </c>
      <c r="C50" s="38" t="s">
        <v>28</v>
      </c>
      <c r="D50" s="43"/>
      <c r="E50" s="27"/>
      <c r="F50" s="27" t="s">
        <v>26</v>
      </c>
      <c r="G50" s="27"/>
      <c r="H50" s="27"/>
      <c r="I50" s="44"/>
      <c r="J50" s="33"/>
      <c r="K50" s="27"/>
      <c r="L50" s="27"/>
      <c r="M50" s="27"/>
      <c r="N50" s="27"/>
      <c r="O50" s="27" t="s">
        <v>26</v>
      </c>
      <c r="P50" s="27"/>
      <c r="Q50" s="27" t="s">
        <v>26</v>
      </c>
      <c r="R50" s="27"/>
      <c r="S50" s="27"/>
      <c r="T50" s="27"/>
      <c r="U50" s="47"/>
      <c r="V50" s="49" t="s">
        <v>61</v>
      </c>
      <c r="W50" s="49" t="s">
        <v>54</v>
      </c>
      <c r="X50" s="53" t="s">
        <v>616</v>
      </c>
      <c r="Y50" s="51" t="s">
        <v>617</v>
      </c>
      <c r="Z50" s="100">
        <f>IF(COUNTA(J50:S50)&gt;'Análises Trabalhos'!$M$100,0,1)</f>
        <v>1</v>
      </c>
    </row>
    <row r="51" spans="1:26" s="18" customFormat="1" ht="36" customHeight="1" x14ac:dyDescent="0.25">
      <c r="A51" s="30" t="s">
        <v>231</v>
      </c>
      <c r="B51" s="35" t="s">
        <v>772</v>
      </c>
      <c r="C51" s="38" t="s">
        <v>28</v>
      </c>
      <c r="D51" s="43"/>
      <c r="E51" s="27"/>
      <c r="F51" s="27"/>
      <c r="G51" s="27"/>
      <c r="H51" s="27" t="s">
        <v>26</v>
      </c>
      <c r="I51" s="44"/>
      <c r="J51" s="33" t="s">
        <v>26</v>
      </c>
      <c r="K51" s="27"/>
      <c r="L51" s="27"/>
      <c r="M51" s="27"/>
      <c r="N51" s="27"/>
      <c r="O51" s="27"/>
      <c r="P51" s="27"/>
      <c r="Q51" s="27"/>
      <c r="R51" s="27"/>
      <c r="S51" s="27"/>
      <c r="T51" s="27"/>
      <c r="U51" s="47"/>
      <c r="V51" s="49" t="s">
        <v>61</v>
      </c>
      <c r="W51" s="49" t="s">
        <v>54</v>
      </c>
      <c r="X51" s="53" t="s">
        <v>232</v>
      </c>
      <c r="Y51" s="51" t="s">
        <v>233</v>
      </c>
      <c r="Z51" s="100">
        <f>IF(COUNTA(J51:S51)&gt;'Análises Trabalhos'!$M$100,0,1)</f>
        <v>1</v>
      </c>
    </row>
    <row r="52" spans="1:26" s="18" customFormat="1" ht="36" customHeight="1" x14ac:dyDescent="0.25">
      <c r="A52" s="30" t="s">
        <v>520</v>
      </c>
      <c r="B52" s="35" t="s">
        <v>7</v>
      </c>
      <c r="C52" s="38" t="s">
        <v>28</v>
      </c>
      <c r="D52" s="43" t="s">
        <v>26</v>
      </c>
      <c r="E52" s="27"/>
      <c r="F52" s="27"/>
      <c r="G52" s="27"/>
      <c r="H52" s="27"/>
      <c r="I52" s="44"/>
      <c r="J52" s="33"/>
      <c r="K52" s="27"/>
      <c r="L52" s="27"/>
      <c r="M52" s="27"/>
      <c r="N52" s="27"/>
      <c r="O52" s="27"/>
      <c r="P52" s="27"/>
      <c r="Q52" s="27"/>
      <c r="R52" s="27"/>
      <c r="S52" s="27"/>
      <c r="T52" s="27" t="s">
        <v>26</v>
      </c>
      <c r="U52" s="47"/>
      <c r="V52" s="49" t="s">
        <v>17</v>
      </c>
      <c r="W52" s="49" t="s">
        <v>54</v>
      </c>
      <c r="X52" s="53" t="s">
        <v>521</v>
      </c>
      <c r="Y52" s="51" t="s">
        <v>22</v>
      </c>
      <c r="Z52" s="100">
        <f>IF(COUNTA(J52:S52)&gt;'Análises Trabalhos'!$M$100,0,1)</f>
        <v>1</v>
      </c>
    </row>
    <row r="53" spans="1:26" s="18" customFormat="1" ht="36" customHeight="1" x14ac:dyDescent="0.25">
      <c r="A53" s="30" t="s">
        <v>696</v>
      </c>
      <c r="B53" s="35" t="s">
        <v>779</v>
      </c>
      <c r="C53" s="38" t="s">
        <v>28</v>
      </c>
      <c r="D53" s="43"/>
      <c r="E53" s="27"/>
      <c r="F53" s="27" t="s">
        <v>26</v>
      </c>
      <c r="G53" s="27" t="s">
        <v>26</v>
      </c>
      <c r="H53" s="27"/>
      <c r="I53" s="44"/>
      <c r="J53" s="33" t="s">
        <v>26</v>
      </c>
      <c r="K53" s="27"/>
      <c r="L53" s="27"/>
      <c r="M53" s="27"/>
      <c r="N53" s="27"/>
      <c r="O53" s="27"/>
      <c r="P53" s="27"/>
      <c r="Q53" s="27"/>
      <c r="R53" s="27"/>
      <c r="S53" s="27"/>
      <c r="T53" s="27"/>
      <c r="U53" s="47"/>
      <c r="V53" s="49"/>
      <c r="W53" s="49" t="s">
        <v>116</v>
      </c>
      <c r="X53" s="53" t="s">
        <v>697</v>
      </c>
      <c r="Y53" s="51" t="s">
        <v>698</v>
      </c>
      <c r="Z53" s="100">
        <f>IF(COUNTA(J53:S53)&gt;'Análises Trabalhos'!$M$100,0,1)</f>
        <v>1</v>
      </c>
    </row>
    <row r="54" spans="1:26" s="18" customFormat="1" ht="36" customHeight="1" x14ac:dyDescent="0.25">
      <c r="A54" s="30" t="s">
        <v>446</v>
      </c>
      <c r="B54" s="35" t="s">
        <v>768</v>
      </c>
      <c r="C54" s="38" t="s">
        <v>28</v>
      </c>
      <c r="D54" s="43"/>
      <c r="E54" s="27"/>
      <c r="F54" s="27"/>
      <c r="G54" s="27"/>
      <c r="H54" s="27" t="s">
        <v>26</v>
      </c>
      <c r="I54" s="44"/>
      <c r="J54" s="33"/>
      <c r="K54" s="27"/>
      <c r="L54" s="27"/>
      <c r="M54" s="27"/>
      <c r="N54" s="27"/>
      <c r="O54" s="27"/>
      <c r="P54" s="27"/>
      <c r="Q54" s="27" t="s">
        <v>26</v>
      </c>
      <c r="R54" s="27"/>
      <c r="S54" s="27"/>
      <c r="T54" s="27"/>
      <c r="U54" s="47"/>
      <c r="V54" s="49"/>
      <c r="W54" s="49" t="s">
        <v>116</v>
      </c>
      <c r="X54" s="53" t="s">
        <v>447</v>
      </c>
      <c r="Y54" s="51" t="s">
        <v>111</v>
      </c>
      <c r="Z54" s="100">
        <f>IF(COUNTA(J54:S54)&gt;'Análises Trabalhos'!$M$100,0,1)</f>
        <v>1</v>
      </c>
    </row>
    <row r="55" spans="1:26" s="18" customFormat="1" ht="36" customHeight="1" x14ac:dyDescent="0.25">
      <c r="A55" s="30" t="s">
        <v>355</v>
      </c>
      <c r="B55" s="35" t="s">
        <v>776</v>
      </c>
      <c r="C55" s="38" t="s">
        <v>28</v>
      </c>
      <c r="D55" s="43"/>
      <c r="E55" s="27" t="s">
        <v>26</v>
      </c>
      <c r="F55" s="27" t="s">
        <v>26</v>
      </c>
      <c r="G55" s="27"/>
      <c r="H55" s="27"/>
      <c r="I55" s="44"/>
      <c r="J55" s="33"/>
      <c r="K55" s="27"/>
      <c r="L55" s="27" t="s">
        <v>26</v>
      </c>
      <c r="M55" s="27"/>
      <c r="N55" s="27"/>
      <c r="O55" s="27"/>
      <c r="P55" s="27"/>
      <c r="Q55" s="27"/>
      <c r="R55" s="27"/>
      <c r="S55" s="27" t="s">
        <v>26</v>
      </c>
      <c r="T55" s="27"/>
      <c r="U55" s="47"/>
      <c r="V55" s="49" t="s">
        <v>50</v>
      </c>
      <c r="W55" s="49" t="s">
        <v>116</v>
      </c>
      <c r="X55" s="53" t="s">
        <v>356</v>
      </c>
      <c r="Y55" s="51" t="s">
        <v>357</v>
      </c>
      <c r="Z55" s="100">
        <f>IF(COUNTA(J55:S55)&gt;'Análises Trabalhos'!$M$100,0,1)</f>
        <v>1</v>
      </c>
    </row>
    <row r="56" spans="1:26" s="18" customFormat="1" ht="36" customHeight="1" x14ac:dyDescent="0.25">
      <c r="A56" s="30" t="s">
        <v>145</v>
      </c>
      <c r="B56" s="35" t="s">
        <v>13</v>
      </c>
      <c r="C56" s="38" t="s">
        <v>16</v>
      </c>
      <c r="D56" s="43"/>
      <c r="E56" s="27"/>
      <c r="F56" s="27"/>
      <c r="G56" s="27" t="s">
        <v>26</v>
      </c>
      <c r="H56" s="27"/>
      <c r="I56" s="44"/>
      <c r="J56" s="33"/>
      <c r="K56" s="27" t="s">
        <v>26</v>
      </c>
      <c r="L56" s="27"/>
      <c r="M56" s="27"/>
      <c r="N56" s="27"/>
      <c r="O56" s="27"/>
      <c r="P56" s="27"/>
      <c r="Q56" s="27"/>
      <c r="R56" s="27"/>
      <c r="S56" s="27"/>
      <c r="T56" s="27"/>
      <c r="U56" s="47"/>
      <c r="V56" s="49" t="s">
        <v>17</v>
      </c>
      <c r="W56" s="49" t="s">
        <v>116</v>
      </c>
      <c r="X56" s="53" t="s">
        <v>146</v>
      </c>
      <c r="Y56" s="51" t="s">
        <v>147</v>
      </c>
      <c r="Z56" s="100">
        <f>IF(COUNTA(J56:S56)&gt;'Análises Trabalhos'!$M$100,0,1)</f>
        <v>1</v>
      </c>
    </row>
    <row r="57" spans="1:26" s="18" customFormat="1" ht="36" customHeight="1" x14ac:dyDescent="0.25">
      <c r="A57" s="30" t="s">
        <v>294</v>
      </c>
      <c r="B57" s="35" t="s">
        <v>781</v>
      </c>
      <c r="C57" s="38" t="s">
        <v>28</v>
      </c>
      <c r="D57" s="43"/>
      <c r="E57" s="27"/>
      <c r="F57" s="27" t="s">
        <v>26</v>
      </c>
      <c r="G57" s="27"/>
      <c r="H57" s="27"/>
      <c r="I57" s="44"/>
      <c r="J57" s="33" t="s">
        <v>26</v>
      </c>
      <c r="K57" s="27"/>
      <c r="L57" s="27"/>
      <c r="M57" s="27"/>
      <c r="N57" s="27"/>
      <c r="O57" s="27"/>
      <c r="P57" s="27"/>
      <c r="Q57" s="27"/>
      <c r="R57" s="27"/>
      <c r="S57" s="27"/>
      <c r="T57" s="27"/>
      <c r="U57" s="47"/>
      <c r="V57" s="49" t="s">
        <v>25</v>
      </c>
      <c r="W57" s="49" t="s">
        <v>240</v>
      </c>
      <c r="X57" s="53" t="s">
        <v>295</v>
      </c>
      <c r="Y57" s="51" t="s">
        <v>111</v>
      </c>
      <c r="Z57" s="100">
        <f>IF(COUNTA(J57:S57)&gt;'Análises Trabalhos'!$M$100,0,1)</f>
        <v>1</v>
      </c>
    </row>
    <row r="58" spans="1:26" s="18" customFormat="1" ht="36" customHeight="1" x14ac:dyDescent="0.25">
      <c r="A58" s="30" t="s">
        <v>413</v>
      </c>
      <c r="B58" s="35" t="s">
        <v>10</v>
      </c>
      <c r="C58" s="38" t="s">
        <v>28</v>
      </c>
      <c r="D58" s="43" t="s">
        <v>26</v>
      </c>
      <c r="E58" s="27"/>
      <c r="F58" s="27" t="s">
        <v>26</v>
      </c>
      <c r="G58" s="27"/>
      <c r="H58" s="27"/>
      <c r="I58" s="44"/>
      <c r="J58" s="33" t="s">
        <v>26</v>
      </c>
      <c r="K58" s="27" t="s">
        <v>26</v>
      </c>
      <c r="L58" s="27"/>
      <c r="M58" s="27"/>
      <c r="N58" s="27"/>
      <c r="O58" s="27"/>
      <c r="P58" s="27"/>
      <c r="Q58" s="27"/>
      <c r="R58" s="27"/>
      <c r="S58" s="27"/>
      <c r="T58" s="27"/>
      <c r="U58" s="47"/>
      <c r="V58" s="49" t="s">
        <v>61</v>
      </c>
      <c r="W58" s="49" t="s">
        <v>250</v>
      </c>
      <c r="X58" s="53" t="s">
        <v>414</v>
      </c>
      <c r="Y58" s="51" t="s">
        <v>415</v>
      </c>
      <c r="Z58" s="100">
        <f>IF(COUNTA(J58:S58)&gt;'Análises Trabalhos'!$M$100,0,1)</f>
        <v>1</v>
      </c>
    </row>
    <row r="59" spans="1:26" s="18" customFormat="1" ht="36" customHeight="1" x14ac:dyDescent="0.25">
      <c r="A59" s="30" t="s">
        <v>259</v>
      </c>
      <c r="B59" s="35" t="s">
        <v>774</v>
      </c>
      <c r="C59" s="38" t="s">
        <v>28</v>
      </c>
      <c r="D59" s="43"/>
      <c r="E59" s="27" t="s">
        <v>26</v>
      </c>
      <c r="F59" s="27" t="s">
        <v>26</v>
      </c>
      <c r="G59" s="27" t="s">
        <v>26</v>
      </c>
      <c r="H59" s="27"/>
      <c r="I59" s="44"/>
      <c r="J59" s="33" t="s">
        <v>26</v>
      </c>
      <c r="K59" s="27" t="s">
        <v>26</v>
      </c>
      <c r="L59" s="27"/>
      <c r="M59" s="27"/>
      <c r="N59" s="27" t="s">
        <v>26</v>
      </c>
      <c r="O59" s="27"/>
      <c r="P59" s="27"/>
      <c r="Q59" s="27" t="s">
        <v>26</v>
      </c>
      <c r="R59" s="27"/>
      <c r="S59" s="27" t="s">
        <v>26</v>
      </c>
      <c r="T59" s="27"/>
      <c r="U59" s="47"/>
      <c r="V59" s="49" t="s">
        <v>17</v>
      </c>
      <c r="W59" s="49" t="s">
        <v>116</v>
      </c>
      <c r="X59" s="53" t="s">
        <v>260</v>
      </c>
      <c r="Y59" s="51" t="s">
        <v>261</v>
      </c>
      <c r="Z59" s="100">
        <f>IF(COUNTA(J59:S59)&gt;'Análises Trabalhos'!$M$100,0,1)</f>
        <v>1</v>
      </c>
    </row>
    <row r="60" spans="1:26" s="18" customFormat="1" ht="36" customHeight="1" x14ac:dyDescent="0.25">
      <c r="A60" s="30" t="s">
        <v>682</v>
      </c>
      <c r="B60" s="35" t="s">
        <v>8</v>
      </c>
      <c r="C60" s="38" t="s">
        <v>731</v>
      </c>
      <c r="D60" s="43"/>
      <c r="E60" s="27" t="s">
        <v>26</v>
      </c>
      <c r="F60" s="27" t="s">
        <v>26</v>
      </c>
      <c r="G60" s="27"/>
      <c r="H60" s="27"/>
      <c r="I60" s="44"/>
      <c r="J60" s="33" t="s">
        <v>26</v>
      </c>
      <c r="K60" s="27"/>
      <c r="L60" s="27"/>
      <c r="M60" s="27"/>
      <c r="N60" s="27"/>
      <c r="O60" s="27"/>
      <c r="P60" s="27"/>
      <c r="Q60" s="27"/>
      <c r="R60" s="27"/>
      <c r="S60" s="27"/>
      <c r="T60" s="27"/>
      <c r="U60" s="47"/>
      <c r="V60" s="49" t="s">
        <v>23</v>
      </c>
      <c r="W60" s="49" t="s">
        <v>54</v>
      </c>
      <c r="X60" s="53" t="s">
        <v>683</v>
      </c>
      <c r="Y60" s="51" t="s">
        <v>684</v>
      </c>
      <c r="Z60" s="100">
        <f>IF(COUNTA(J60:S60)&gt;'Análises Trabalhos'!$M$100,0,1)</f>
        <v>1</v>
      </c>
    </row>
    <row r="61" spans="1:26" s="18" customFormat="1" ht="36" customHeight="1" x14ac:dyDescent="0.25">
      <c r="A61" s="30" t="s">
        <v>253</v>
      </c>
      <c r="B61" s="35" t="s">
        <v>782</v>
      </c>
      <c r="C61" s="38" t="s">
        <v>28</v>
      </c>
      <c r="D61" s="43"/>
      <c r="E61" s="27" t="s">
        <v>26</v>
      </c>
      <c r="F61" s="27" t="s">
        <v>26</v>
      </c>
      <c r="G61" s="27"/>
      <c r="H61" s="27"/>
      <c r="I61" s="44"/>
      <c r="J61" s="33"/>
      <c r="K61" s="27"/>
      <c r="L61" s="27" t="s">
        <v>26</v>
      </c>
      <c r="M61" s="27" t="s">
        <v>26</v>
      </c>
      <c r="N61" s="27"/>
      <c r="O61" s="27"/>
      <c r="P61" s="27"/>
      <c r="Q61" s="27"/>
      <c r="R61" s="27"/>
      <c r="S61" s="27"/>
      <c r="T61" s="27"/>
      <c r="U61" s="47"/>
      <c r="V61" s="49" t="s">
        <v>19</v>
      </c>
      <c r="W61" s="49" t="s">
        <v>116</v>
      </c>
      <c r="X61" s="53" t="s">
        <v>254</v>
      </c>
      <c r="Y61" s="51" t="s">
        <v>255</v>
      </c>
      <c r="Z61" s="100">
        <f>IF(COUNTA(J61:S61)&gt;'Análises Trabalhos'!$M$100,0,1)</f>
        <v>1</v>
      </c>
    </row>
    <row r="62" spans="1:26" s="18" customFormat="1" ht="36" customHeight="1" x14ac:dyDescent="0.25">
      <c r="A62" s="30" t="s">
        <v>634</v>
      </c>
      <c r="B62" s="35" t="s">
        <v>773</v>
      </c>
      <c r="C62" s="38" t="s">
        <v>28</v>
      </c>
      <c r="D62" s="43"/>
      <c r="E62" s="27"/>
      <c r="F62" s="27" t="s">
        <v>26</v>
      </c>
      <c r="G62" s="27"/>
      <c r="H62" s="27"/>
      <c r="I62" s="44"/>
      <c r="J62" s="33"/>
      <c r="K62" s="27"/>
      <c r="L62" s="27"/>
      <c r="M62" s="27"/>
      <c r="N62" s="27"/>
      <c r="O62" s="27"/>
      <c r="P62" s="27"/>
      <c r="Q62" s="27"/>
      <c r="R62" s="27"/>
      <c r="S62" s="27" t="s">
        <v>26</v>
      </c>
      <c r="T62" s="27"/>
      <c r="U62" s="47"/>
      <c r="V62" s="49" t="s">
        <v>61</v>
      </c>
      <c r="W62" s="49" t="s">
        <v>54</v>
      </c>
      <c r="X62" s="53" t="s">
        <v>634</v>
      </c>
      <c r="Y62" s="51" t="s">
        <v>633</v>
      </c>
      <c r="Z62" s="100">
        <f>IF(COUNTA(J62:S62)&gt;'Análises Trabalhos'!$M$100,0,1)</f>
        <v>1</v>
      </c>
    </row>
    <row r="63" spans="1:26" s="18" customFormat="1" ht="36" customHeight="1" x14ac:dyDescent="0.25">
      <c r="A63" s="30" t="s">
        <v>228</v>
      </c>
      <c r="B63" s="35" t="s">
        <v>772</v>
      </c>
      <c r="C63" s="38" t="s">
        <v>28</v>
      </c>
      <c r="D63" s="43"/>
      <c r="E63" s="27"/>
      <c r="F63" s="27"/>
      <c r="G63" s="27" t="s">
        <v>26</v>
      </c>
      <c r="H63" s="27"/>
      <c r="I63" s="44"/>
      <c r="J63" s="33"/>
      <c r="K63" s="27"/>
      <c r="L63" s="27"/>
      <c r="M63" s="27"/>
      <c r="N63" s="27" t="s">
        <v>26</v>
      </c>
      <c r="O63" s="27"/>
      <c r="P63" s="27"/>
      <c r="Q63" s="27"/>
      <c r="R63" s="27"/>
      <c r="S63" s="27"/>
      <c r="T63" s="27"/>
      <c r="U63" s="47"/>
      <c r="V63" s="49" t="s">
        <v>61</v>
      </c>
      <c r="W63" s="49" t="s">
        <v>54</v>
      </c>
      <c r="X63" s="53" t="s">
        <v>229</v>
      </c>
      <c r="Y63" s="51" t="s">
        <v>230</v>
      </c>
      <c r="Z63" s="100">
        <f>IF(COUNTA(J63:S63)&gt;'Análises Trabalhos'!$M$100,0,1)</f>
        <v>1</v>
      </c>
    </row>
    <row r="64" spans="1:26" s="18" customFormat="1" ht="36" customHeight="1" x14ac:dyDescent="0.25">
      <c r="A64" s="30" t="s">
        <v>468</v>
      </c>
      <c r="B64" s="35" t="s">
        <v>6</v>
      </c>
      <c r="C64" s="38" t="s">
        <v>28</v>
      </c>
      <c r="D64" s="43"/>
      <c r="E64" s="27"/>
      <c r="F64" s="27"/>
      <c r="G64" s="27" t="s">
        <v>26</v>
      </c>
      <c r="H64" s="27"/>
      <c r="I64" s="44"/>
      <c r="J64" s="33"/>
      <c r="K64" s="27"/>
      <c r="L64" s="27"/>
      <c r="M64" s="27"/>
      <c r="N64" s="27" t="s">
        <v>26</v>
      </c>
      <c r="O64" s="27"/>
      <c r="P64" s="27"/>
      <c r="Q64" s="27"/>
      <c r="R64" s="27"/>
      <c r="S64" s="27"/>
      <c r="T64" s="27"/>
      <c r="U64" s="47"/>
      <c r="V64" s="49" t="s">
        <v>17</v>
      </c>
      <c r="W64" s="49" t="s">
        <v>54</v>
      </c>
      <c r="X64" s="53" t="s">
        <v>469</v>
      </c>
      <c r="Y64" s="51" t="s">
        <v>470</v>
      </c>
      <c r="Z64" s="100">
        <f>IF(COUNTA(J64:S64)&gt;'Análises Trabalhos'!$M$100,0,1)</f>
        <v>1</v>
      </c>
    </row>
    <row r="65" spans="1:26" s="18" customFormat="1" ht="36" customHeight="1" x14ac:dyDescent="0.25">
      <c r="A65" s="30" t="s">
        <v>491</v>
      </c>
      <c r="B65" s="35" t="s">
        <v>777</v>
      </c>
      <c r="C65" s="38" t="s">
        <v>28</v>
      </c>
      <c r="D65" s="43" t="s">
        <v>26</v>
      </c>
      <c r="E65" s="27"/>
      <c r="F65" s="27"/>
      <c r="G65" s="27"/>
      <c r="H65" s="27"/>
      <c r="I65" s="44"/>
      <c r="J65" s="33"/>
      <c r="K65" s="27"/>
      <c r="L65" s="27"/>
      <c r="M65" s="27"/>
      <c r="N65" s="27"/>
      <c r="O65" s="27"/>
      <c r="P65" s="27"/>
      <c r="Q65" s="27"/>
      <c r="R65" s="27"/>
      <c r="S65" s="27"/>
      <c r="T65" s="27" t="s">
        <v>26</v>
      </c>
      <c r="U65" s="47"/>
      <c r="V65" s="49" t="s">
        <v>17</v>
      </c>
      <c r="W65" s="49" t="s">
        <v>54</v>
      </c>
      <c r="X65" s="53" t="s">
        <v>492</v>
      </c>
      <c r="Y65" s="51" t="s">
        <v>493</v>
      </c>
      <c r="Z65" s="100">
        <f>IF(COUNTA(J65:S65)&gt;'Análises Trabalhos'!$M$100,0,1)</f>
        <v>1</v>
      </c>
    </row>
    <row r="66" spans="1:26" s="18" customFormat="1" ht="36" customHeight="1" x14ac:dyDescent="0.25">
      <c r="A66" s="30" t="s">
        <v>277</v>
      </c>
      <c r="B66" s="35" t="s">
        <v>774</v>
      </c>
      <c r="C66" s="38" t="s">
        <v>28</v>
      </c>
      <c r="D66" s="43"/>
      <c r="E66" s="27"/>
      <c r="F66" s="27"/>
      <c r="G66" s="27" t="s">
        <v>26</v>
      </c>
      <c r="H66" s="27"/>
      <c r="I66" s="44"/>
      <c r="J66" s="33"/>
      <c r="K66" s="27"/>
      <c r="L66" s="27"/>
      <c r="M66" s="27"/>
      <c r="N66" s="27"/>
      <c r="O66" s="27"/>
      <c r="P66" s="27"/>
      <c r="Q66" s="27" t="s">
        <v>26</v>
      </c>
      <c r="R66" s="27"/>
      <c r="S66" s="27"/>
      <c r="T66" s="27"/>
      <c r="U66" s="47" t="s">
        <v>26</v>
      </c>
      <c r="V66" s="49" t="s">
        <v>61</v>
      </c>
      <c r="W66" s="49" t="s">
        <v>250</v>
      </c>
      <c r="X66" s="53" t="s">
        <v>278</v>
      </c>
      <c r="Y66" s="51" t="s">
        <v>279</v>
      </c>
      <c r="Z66" s="100">
        <f>IF(COUNTA(J66:S66)&gt;'Análises Trabalhos'!$M$100,0,1)</f>
        <v>1</v>
      </c>
    </row>
    <row r="67" spans="1:26" s="18" customFormat="1" ht="36" customHeight="1" x14ac:dyDescent="0.25">
      <c r="A67" s="30" t="s">
        <v>448</v>
      </c>
      <c r="B67" s="35" t="s">
        <v>768</v>
      </c>
      <c r="C67" s="38" t="s">
        <v>28</v>
      </c>
      <c r="D67" s="43"/>
      <c r="E67" s="27"/>
      <c r="F67" s="27"/>
      <c r="G67" s="27"/>
      <c r="H67" s="27" t="s">
        <v>26</v>
      </c>
      <c r="I67" s="44"/>
      <c r="J67" s="33" t="s">
        <v>26</v>
      </c>
      <c r="K67" s="27"/>
      <c r="L67" s="27"/>
      <c r="M67" s="27"/>
      <c r="N67" s="27"/>
      <c r="O67" s="27"/>
      <c r="P67" s="27"/>
      <c r="Q67" s="27"/>
      <c r="R67" s="27"/>
      <c r="S67" s="27"/>
      <c r="T67" s="27"/>
      <c r="U67" s="47"/>
      <c r="V67" s="49" t="s">
        <v>25</v>
      </c>
      <c r="W67" s="49" t="s">
        <v>116</v>
      </c>
      <c r="X67" s="53" t="s">
        <v>449</v>
      </c>
      <c r="Y67" s="51" t="s">
        <v>111</v>
      </c>
      <c r="Z67" s="100">
        <f>IF(COUNTA(J67:S67)&gt;'Análises Trabalhos'!$M$100,0,1)</f>
        <v>1</v>
      </c>
    </row>
    <row r="68" spans="1:26" s="18" customFormat="1" ht="36" customHeight="1" x14ac:dyDescent="0.25">
      <c r="A68" s="30" t="s">
        <v>151</v>
      </c>
      <c r="B68" s="35" t="s">
        <v>13</v>
      </c>
      <c r="C68" s="38" t="s">
        <v>16</v>
      </c>
      <c r="D68" s="43"/>
      <c r="E68" s="27" t="s">
        <v>26</v>
      </c>
      <c r="F68" s="27"/>
      <c r="G68" s="27"/>
      <c r="H68" s="27"/>
      <c r="I68" s="44"/>
      <c r="J68" s="33"/>
      <c r="K68" s="27"/>
      <c r="L68" s="27"/>
      <c r="M68" s="27"/>
      <c r="N68" s="27"/>
      <c r="O68" s="27"/>
      <c r="P68" s="27"/>
      <c r="Q68" s="27"/>
      <c r="R68" s="27"/>
      <c r="S68" s="27"/>
      <c r="T68" s="27"/>
      <c r="U68" s="47" t="s">
        <v>26</v>
      </c>
      <c r="V68" s="49" t="s">
        <v>17</v>
      </c>
      <c r="W68" s="49" t="s">
        <v>54</v>
      </c>
      <c r="X68" s="53" t="s">
        <v>152</v>
      </c>
      <c r="Y68" s="51" t="s">
        <v>153</v>
      </c>
      <c r="Z68" s="100">
        <f>IF(COUNTA(J68:S68)&gt;'Análises Trabalhos'!$M$100,0,1)</f>
        <v>1</v>
      </c>
    </row>
    <row r="69" spans="1:26" s="18" customFormat="1" ht="36" customHeight="1" x14ac:dyDescent="0.25">
      <c r="A69" s="30" t="s">
        <v>298</v>
      </c>
      <c r="B69" s="35" t="s">
        <v>781</v>
      </c>
      <c r="C69" s="38" t="s">
        <v>28</v>
      </c>
      <c r="D69" s="43"/>
      <c r="E69" s="27"/>
      <c r="F69" s="27" t="s">
        <v>26</v>
      </c>
      <c r="G69" s="27"/>
      <c r="H69" s="27"/>
      <c r="I69" s="44"/>
      <c r="J69" s="33" t="s">
        <v>26</v>
      </c>
      <c r="K69" s="27"/>
      <c r="L69" s="27"/>
      <c r="M69" s="27"/>
      <c r="N69" s="27"/>
      <c r="O69" s="27"/>
      <c r="P69" s="27"/>
      <c r="Q69" s="27"/>
      <c r="R69" s="27"/>
      <c r="S69" s="27"/>
      <c r="T69" s="27"/>
      <c r="U69" s="47"/>
      <c r="V69" s="49" t="s">
        <v>17</v>
      </c>
      <c r="W69" s="49" t="s">
        <v>116</v>
      </c>
      <c r="X69" s="53" t="s">
        <v>299</v>
      </c>
      <c r="Y69" s="51" t="s">
        <v>111</v>
      </c>
      <c r="Z69" s="100">
        <f>IF(COUNTA(J69:S69)&gt;'Análises Trabalhos'!$M$100,0,1)</f>
        <v>1</v>
      </c>
    </row>
    <row r="70" spans="1:26" s="18" customFormat="1" ht="36" customHeight="1" x14ac:dyDescent="0.25">
      <c r="A70" s="30" t="s">
        <v>148</v>
      </c>
      <c r="B70" s="35" t="s">
        <v>13</v>
      </c>
      <c r="C70" s="38" t="s">
        <v>16</v>
      </c>
      <c r="D70" s="43"/>
      <c r="E70" s="27" t="s">
        <v>26</v>
      </c>
      <c r="F70" s="27"/>
      <c r="G70" s="27"/>
      <c r="H70" s="27"/>
      <c r="I70" s="44"/>
      <c r="J70" s="33"/>
      <c r="K70" s="27"/>
      <c r="L70" s="27"/>
      <c r="M70" s="27"/>
      <c r="N70" s="27"/>
      <c r="O70" s="27"/>
      <c r="P70" s="27"/>
      <c r="Q70" s="27"/>
      <c r="R70" s="27"/>
      <c r="S70" s="27"/>
      <c r="T70" s="27"/>
      <c r="U70" s="47" t="s">
        <v>26</v>
      </c>
      <c r="V70" s="49" t="s">
        <v>19</v>
      </c>
      <c r="W70" s="49" t="s">
        <v>54</v>
      </c>
      <c r="X70" s="53" t="s">
        <v>149</v>
      </c>
      <c r="Y70" s="51" t="s">
        <v>150</v>
      </c>
      <c r="Z70" s="100">
        <f>IF(COUNTA(J70:S70)&gt;'Análises Trabalhos'!$M$100,0,1)</f>
        <v>1</v>
      </c>
    </row>
    <row r="71" spans="1:26" s="18" customFormat="1" ht="36" customHeight="1" x14ac:dyDescent="0.25">
      <c r="A71" s="30" t="s">
        <v>575</v>
      </c>
      <c r="B71" s="35" t="s">
        <v>783</v>
      </c>
      <c r="C71" s="38" t="s">
        <v>28</v>
      </c>
      <c r="D71" s="43"/>
      <c r="E71" s="27"/>
      <c r="F71" s="27" t="s">
        <v>26</v>
      </c>
      <c r="G71" s="27"/>
      <c r="H71" s="27" t="s">
        <v>26</v>
      </c>
      <c r="I71" s="44"/>
      <c r="J71" s="33"/>
      <c r="K71" s="27"/>
      <c r="L71" s="27"/>
      <c r="M71" s="27"/>
      <c r="N71" s="27"/>
      <c r="O71" s="27"/>
      <c r="P71" s="27" t="s">
        <v>26</v>
      </c>
      <c r="Q71" s="27"/>
      <c r="R71" s="27"/>
      <c r="S71" s="27"/>
      <c r="T71" s="27"/>
      <c r="U71" s="47"/>
      <c r="V71" s="49" t="s">
        <v>24</v>
      </c>
      <c r="W71" s="49" t="s">
        <v>116</v>
      </c>
      <c r="X71" s="53" t="s">
        <v>576</v>
      </c>
      <c r="Y71" s="51" t="s">
        <v>577</v>
      </c>
      <c r="Z71" s="100">
        <f>IF(COUNTA(J71:S71)&gt;'Análises Trabalhos'!$M$100,0,1)</f>
        <v>1</v>
      </c>
    </row>
    <row r="72" spans="1:26" s="18" customFormat="1" ht="36" customHeight="1" x14ac:dyDescent="0.25">
      <c r="A72" s="30" t="s">
        <v>431</v>
      </c>
      <c r="B72" s="35" t="s">
        <v>784</v>
      </c>
      <c r="C72" s="38" t="s">
        <v>28</v>
      </c>
      <c r="D72" s="43" t="s">
        <v>26</v>
      </c>
      <c r="E72" s="27" t="s">
        <v>26</v>
      </c>
      <c r="F72" s="27" t="s">
        <v>26</v>
      </c>
      <c r="G72" s="27" t="s">
        <v>26</v>
      </c>
      <c r="H72" s="27" t="s">
        <v>26</v>
      </c>
      <c r="I72" s="44" t="s">
        <v>26</v>
      </c>
      <c r="J72" s="33" t="s">
        <v>26</v>
      </c>
      <c r="K72" s="27" t="s">
        <v>26</v>
      </c>
      <c r="L72" s="27" t="s">
        <v>26</v>
      </c>
      <c r="M72" s="27" t="s">
        <v>26</v>
      </c>
      <c r="N72" s="27" t="s">
        <v>26</v>
      </c>
      <c r="O72" s="27"/>
      <c r="P72" s="27" t="s">
        <v>26</v>
      </c>
      <c r="Q72" s="27" t="s">
        <v>26</v>
      </c>
      <c r="R72" s="27"/>
      <c r="S72" s="27" t="s">
        <v>26</v>
      </c>
      <c r="T72" s="27"/>
      <c r="U72" s="47"/>
      <c r="V72" s="49" t="s">
        <v>61</v>
      </c>
      <c r="W72" s="49" t="s">
        <v>54</v>
      </c>
      <c r="X72" s="53" t="s">
        <v>432</v>
      </c>
      <c r="Y72" s="51" t="s">
        <v>433</v>
      </c>
      <c r="Z72" s="100">
        <f>IF(COUNTA(J72:S72)&gt;'Análises Trabalhos'!$M$100,0,1)</f>
        <v>0</v>
      </c>
    </row>
    <row r="73" spans="1:26" s="18" customFormat="1" ht="36" customHeight="1" x14ac:dyDescent="0.25">
      <c r="A73" s="30" t="s">
        <v>268</v>
      </c>
      <c r="B73" s="35" t="s">
        <v>774</v>
      </c>
      <c r="C73" s="38" t="s">
        <v>28</v>
      </c>
      <c r="D73" s="43"/>
      <c r="E73" s="27"/>
      <c r="F73" s="27" t="s">
        <v>26</v>
      </c>
      <c r="G73" s="27"/>
      <c r="H73" s="27" t="s">
        <v>26</v>
      </c>
      <c r="I73" s="44"/>
      <c r="J73" s="33"/>
      <c r="K73" s="27"/>
      <c r="L73" s="27"/>
      <c r="M73" s="27" t="s">
        <v>26</v>
      </c>
      <c r="N73" s="27"/>
      <c r="O73" s="27"/>
      <c r="P73" s="27"/>
      <c r="Q73" s="27"/>
      <c r="R73" s="27"/>
      <c r="S73" s="27"/>
      <c r="T73" s="27"/>
      <c r="U73" s="47"/>
      <c r="V73" s="49" t="s">
        <v>24</v>
      </c>
      <c r="W73" s="49" t="s">
        <v>116</v>
      </c>
      <c r="X73" s="53" t="s">
        <v>269</v>
      </c>
      <c r="Y73" s="51" t="s">
        <v>270</v>
      </c>
      <c r="Z73" s="100">
        <f>IF(COUNTA(J73:S73)&gt;'Análises Trabalhos'!$M$100,0,1)</f>
        <v>1</v>
      </c>
    </row>
    <row r="74" spans="1:26" s="18" customFormat="1" ht="36" customHeight="1" x14ac:dyDescent="0.25">
      <c r="A74" s="30" t="s">
        <v>580</v>
      </c>
      <c r="B74" s="35" t="s">
        <v>778</v>
      </c>
      <c r="C74" s="38" t="s">
        <v>28</v>
      </c>
      <c r="D74" s="43"/>
      <c r="E74" s="27"/>
      <c r="F74" s="27" t="s">
        <v>26</v>
      </c>
      <c r="G74" s="27"/>
      <c r="H74" s="27"/>
      <c r="I74" s="44"/>
      <c r="J74" s="33"/>
      <c r="K74" s="27"/>
      <c r="L74" s="27"/>
      <c r="M74" s="27"/>
      <c r="N74" s="27"/>
      <c r="O74" s="27"/>
      <c r="P74" s="27"/>
      <c r="Q74" s="27"/>
      <c r="R74" s="27"/>
      <c r="S74" s="27"/>
      <c r="T74" s="27" t="s">
        <v>26</v>
      </c>
      <c r="U74" s="47"/>
      <c r="V74" s="49" t="s">
        <v>24</v>
      </c>
      <c r="W74" s="49" t="s">
        <v>240</v>
      </c>
      <c r="X74" s="53" t="s">
        <v>581</v>
      </c>
      <c r="Y74" s="51" t="s">
        <v>582</v>
      </c>
      <c r="Z74" s="100">
        <f>IF(COUNTA(J74:S74)&gt;'Análises Trabalhos'!$M$100,0,1)</f>
        <v>1</v>
      </c>
    </row>
    <row r="75" spans="1:26" s="18" customFormat="1" ht="36" customHeight="1" x14ac:dyDescent="0.25">
      <c r="A75" s="30" t="s">
        <v>621</v>
      </c>
      <c r="B75" s="35" t="s">
        <v>780</v>
      </c>
      <c r="C75" s="38" t="s">
        <v>28</v>
      </c>
      <c r="D75" s="43"/>
      <c r="E75" s="27"/>
      <c r="F75" s="27"/>
      <c r="G75" s="27" t="s">
        <v>26</v>
      </c>
      <c r="H75" s="27"/>
      <c r="I75" s="44"/>
      <c r="J75" s="33" t="s">
        <v>26</v>
      </c>
      <c r="K75" s="27"/>
      <c r="L75" s="27"/>
      <c r="M75" s="27"/>
      <c r="N75" s="27"/>
      <c r="O75" s="27"/>
      <c r="P75" s="27"/>
      <c r="Q75" s="27" t="s">
        <v>26</v>
      </c>
      <c r="R75" s="27"/>
      <c r="S75" s="27"/>
      <c r="T75" s="27"/>
      <c r="U75" s="47"/>
      <c r="V75" s="49" t="s">
        <v>61</v>
      </c>
      <c r="W75" s="49" t="s">
        <v>54</v>
      </c>
      <c r="X75" s="53" t="s">
        <v>622</v>
      </c>
      <c r="Y75" s="51" t="s">
        <v>623</v>
      </c>
      <c r="Z75" s="100">
        <f>IF(COUNTA(J75:S75)&gt;'Análises Trabalhos'!$M$100,0,1)</f>
        <v>1</v>
      </c>
    </row>
    <row r="76" spans="1:26" s="18" customFormat="1" ht="36" customHeight="1" x14ac:dyDescent="0.25">
      <c r="A76" s="30" t="s">
        <v>453</v>
      </c>
      <c r="B76" s="35" t="s">
        <v>6</v>
      </c>
      <c r="C76" s="38" t="s">
        <v>28</v>
      </c>
      <c r="D76" s="43"/>
      <c r="E76" s="27" t="s">
        <v>26</v>
      </c>
      <c r="F76" s="27" t="s">
        <v>26</v>
      </c>
      <c r="G76" s="27"/>
      <c r="H76" s="27"/>
      <c r="I76" s="44"/>
      <c r="J76" s="33" t="s">
        <v>26</v>
      </c>
      <c r="K76" s="27"/>
      <c r="L76" s="27"/>
      <c r="M76" s="27" t="s">
        <v>26</v>
      </c>
      <c r="N76" s="27"/>
      <c r="O76" s="27"/>
      <c r="P76" s="27"/>
      <c r="Q76" s="27"/>
      <c r="R76" s="27"/>
      <c r="S76" s="27"/>
      <c r="T76" s="27"/>
      <c r="U76" s="47"/>
      <c r="V76" s="49" t="s">
        <v>25</v>
      </c>
      <c r="W76" s="49" t="s">
        <v>116</v>
      </c>
      <c r="X76" s="53" t="s">
        <v>454</v>
      </c>
      <c r="Y76" s="51" t="s">
        <v>455</v>
      </c>
      <c r="Z76" s="100">
        <f>IF(COUNTA(J76:S76)&gt;'Análises Trabalhos'!$M$100,0,1)</f>
        <v>1</v>
      </c>
    </row>
    <row r="77" spans="1:26" s="18" customFormat="1" ht="36" customHeight="1" x14ac:dyDescent="0.25">
      <c r="A77" s="30" t="s">
        <v>154</v>
      </c>
      <c r="B77" s="35" t="s">
        <v>13</v>
      </c>
      <c r="C77" s="38" t="s">
        <v>16</v>
      </c>
      <c r="D77" s="43"/>
      <c r="E77" s="27" t="s">
        <v>26</v>
      </c>
      <c r="F77" s="27"/>
      <c r="G77" s="27"/>
      <c r="H77" s="27"/>
      <c r="I77" s="44"/>
      <c r="J77" s="33"/>
      <c r="K77" s="27"/>
      <c r="L77" s="27" t="s">
        <v>26</v>
      </c>
      <c r="M77" s="27"/>
      <c r="N77" s="27"/>
      <c r="O77" s="27"/>
      <c r="P77" s="27"/>
      <c r="Q77" s="27"/>
      <c r="R77" s="27"/>
      <c r="S77" s="27"/>
      <c r="T77" s="27"/>
      <c r="U77" s="47"/>
      <c r="V77" s="49" t="s">
        <v>24</v>
      </c>
      <c r="W77" s="49" t="s">
        <v>54</v>
      </c>
      <c r="X77" s="53" t="s">
        <v>155</v>
      </c>
      <c r="Y77" s="51" t="s">
        <v>156</v>
      </c>
      <c r="Z77" s="100">
        <f>IF(COUNTA(J77:S77)&gt;'Análises Trabalhos'!$M$100,0,1)</f>
        <v>1</v>
      </c>
    </row>
    <row r="78" spans="1:26" s="18" customFormat="1" ht="36" customHeight="1" x14ac:dyDescent="0.25">
      <c r="A78" s="30" t="s">
        <v>180</v>
      </c>
      <c r="B78" s="35" t="s">
        <v>4</v>
      </c>
      <c r="C78" s="38" t="s">
        <v>16</v>
      </c>
      <c r="D78" s="43"/>
      <c r="E78" s="27"/>
      <c r="F78" s="27"/>
      <c r="G78" s="27" t="s">
        <v>26</v>
      </c>
      <c r="H78" s="27"/>
      <c r="I78" s="44"/>
      <c r="J78" s="33" t="s">
        <v>26</v>
      </c>
      <c r="K78" s="27"/>
      <c r="L78" s="27"/>
      <c r="M78" s="27"/>
      <c r="N78" s="27"/>
      <c r="O78" s="27"/>
      <c r="P78" s="27"/>
      <c r="Q78" s="27"/>
      <c r="R78" s="27"/>
      <c r="S78" s="27"/>
      <c r="T78" s="27"/>
      <c r="U78" s="47"/>
      <c r="V78" s="49" t="s">
        <v>25</v>
      </c>
      <c r="W78" s="49" t="s">
        <v>54</v>
      </c>
      <c r="X78" s="53" t="s">
        <v>181</v>
      </c>
      <c r="Y78" s="51" t="s">
        <v>182</v>
      </c>
      <c r="Z78" s="100">
        <f>IF(COUNTA(J78:S78)&gt;'Análises Trabalhos'!$M$100,0,1)</f>
        <v>1</v>
      </c>
    </row>
    <row r="79" spans="1:26" s="18" customFormat="1" ht="36" customHeight="1" x14ac:dyDescent="0.25">
      <c r="A79" s="30" t="s">
        <v>171</v>
      </c>
      <c r="B79" s="35" t="s">
        <v>4</v>
      </c>
      <c r="C79" s="38" t="s">
        <v>16</v>
      </c>
      <c r="D79" s="43"/>
      <c r="E79" s="27"/>
      <c r="F79" s="27"/>
      <c r="G79" s="27" t="s">
        <v>26</v>
      </c>
      <c r="H79" s="27"/>
      <c r="I79" s="44"/>
      <c r="J79" s="33" t="s">
        <v>26</v>
      </c>
      <c r="K79" s="27"/>
      <c r="L79" s="27"/>
      <c r="M79" s="27"/>
      <c r="N79" s="27"/>
      <c r="O79" s="27"/>
      <c r="P79" s="27"/>
      <c r="Q79" s="27"/>
      <c r="R79" s="27"/>
      <c r="S79" s="27"/>
      <c r="T79" s="27"/>
      <c r="U79" s="47"/>
      <c r="V79" s="49" t="s">
        <v>25</v>
      </c>
      <c r="W79" s="49" t="s">
        <v>54</v>
      </c>
      <c r="X79" s="53" t="s">
        <v>172</v>
      </c>
      <c r="Y79" s="51" t="s">
        <v>173</v>
      </c>
      <c r="Z79" s="100">
        <f>IF(COUNTA(J79:S79)&gt;'Análises Trabalhos'!$M$100,0,1)</f>
        <v>1</v>
      </c>
    </row>
    <row r="80" spans="1:26" s="18" customFormat="1" ht="36" customHeight="1" x14ac:dyDescent="0.25">
      <c r="A80" s="30" t="s">
        <v>169</v>
      </c>
      <c r="B80" s="35" t="s">
        <v>4</v>
      </c>
      <c r="C80" s="38" t="s">
        <v>16</v>
      </c>
      <c r="D80" s="43"/>
      <c r="E80" s="27"/>
      <c r="F80" s="27"/>
      <c r="G80" s="27" t="s">
        <v>26</v>
      </c>
      <c r="H80" s="27"/>
      <c r="I80" s="44"/>
      <c r="J80" s="33" t="s">
        <v>26</v>
      </c>
      <c r="K80" s="27" t="s">
        <v>26</v>
      </c>
      <c r="L80" s="27"/>
      <c r="M80" s="27"/>
      <c r="N80" s="27"/>
      <c r="O80" s="27"/>
      <c r="P80" s="27"/>
      <c r="Q80" s="27"/>
      <c r="R80" s="27"/>
      <c r="S80" s="27"/>
      <c r="T80" s="27"/>
      <c r="U80" s="47"/>
      <c r="V80" s="49" t="s">
        <v>25</v>
      </c>
      <c r="W80" s="49" t="s">
        <v>54</v>
      </c>
      <c r="X80" s="53" t="s">
        <v>167</v>
      </c>
      <c r="Y80" s="51" t="s">
        <v>170</v>
      </c>
      <c r="Z80" s="100">
        <f>IF(COUNTA(J80:S80)&gt;'Análises Trabalhos'!$M$100,0,1)</f>
        <v>1</v>
      </c>
    </row>
    <row r="81" spans="1:26" s="18" customFormat="1" ht="36" customHeight="1" x14ac:dyDescent="0.25">
      <c r="A81" s="30" t="s">
        <v>166</v>
      </c>
      <c r="B81" s="35" t="s">
        <v>4</v>
      </c>
      <c r="C81" s="38" t="s">
        <v>16</v>
      </c>
      <c r="D81" s="43"/>
      <c r="E81" s="27"/>
      <c r="F81" s="27"/>
      <c r="G81" s="27" t="s">
        <v>26</v>
      </c>
      <c r="H81" s="27"/>
      <c r="I81" s="44"/>
      <c r="J81" s="33" t="s">
        <v>26</v>
      </c>
      <c r="K81" s="27"/>
      <c r="L81" s="27"/>
      <c r="M81" s="27"/>
      <c r="N81" s="27"/>
      <c r="O81" s="27"/>
      <c r="P81" s="27"/>
      <c r="Q81" s="27"/>
      <c r="R81" s="27"/>
      <c r="S81" s="27" t="s">
        <v>26</v>
      </c>
      <c r="T81" s="27"/>
      <c r="U81" s="47"/>
      <c r="V81" s="49" t="s">
        <v>25</v>
      </c>
      <c r="W81" s="49" t="s">
        <v>54</v>
      </c>
      <c r="X81" s="53" t="s">
        <v>167</v>
      </c>
      <c r="Y81" s="51" t="s">
        <v>168</v>
      </c>
      <c r="Z81" s="100">
        <f>IF(COUNTA(J81:S81)&gt;'Análises Trabalhos'!$M$100,0,1)</f>
        <v>1</v>
      </c>
    </row>
    <row r="82" spans="1:26" s="18" customFormat="1" ht="36" customHeight="1" x14ac:dyDescent="0.25">
      <c r="A82" s="30" t="s">
        <v>183</v>
      </c>
      <c r="B82" s="35" t="s">
        <v>4</v>
      </c>
      <c r="C82" s="38" t="s">
        <v>16</v>
      </c>
      <c r="D82" s="43" t="s">
        <v>26</v>
      </c>
      <c r="E82" s="27"/>
      <c r="F82" s="27" t="s">
        <v>26</v>
      </c>
      <c r="G82" s="27" t="s">
        <v>26</v>
      </c>
      <c r="H82" s="27"/>
      <c r="I82" s="44"/>
      <c r="J82" s="33" t="s">
        <v>26</v>
      </c>
      <c r="K82" s="27"/>
      <c r="L82" s="27"/>
      <c r="M82" s="27"/>
      <c r="N82" s="27"/>
      <c r="O82" s="27"/>
      <c r="P82" s="27"/>
      <c r="Q82" s="27"/>
      <c r="R82" s="27"/>
      <c r="S82" s="27"/>
      <c r="T82" s="27"/>
      <c r="U82" s="47"/>
      <c r="V82" s="49" t="s">
        <v>17</v>
      </c>
      <c r="W82" s="49" t="s">
        <v>54</v>
      </c>
      <c r="X82" s="53" t="s">
        <v>184</v>
      </c>
      <c r="Y82" s="51" t="s">
        <v>185</v>
      </c>
      <c r="Z82" s="100">
        <f>IF(COUNTA(J82:S82)&gt;'Análises Trabalhos'!$M$100,0,1)</f>
        <v>1</v>
      </c>
    </row>
    <row r="83" spans="1:26" s="18" customFormat="1" ht="36" customHeight="1" x14ac:dyDescent="0.25">
      <c r="A83" s="30" t="s">
        <v>157</v>
      </c>
      <c r="B83" s="35" t="s">
        <v>13</v>
      </c>
      <c r="C83" s="38" t="s">
        <v>16</v>
      </c>
      <c r="D83" s="43"/>
      <c r="E83" s="27"/>
      <c r="F83" s="27"/>
      <c r="G83" s="27" t="s">
        <v>26</v>
      </c>
      <c r="H83" s="27"/>
      <c r="I83" s="44"/>
      <c r="J83" s="33"/>
      <c r="K83" s="27"/>
      <c r="L83" s="27"/>
      <c r="M83" s="27"/>
      <c r="N83" s="27"/>
      <c r="O83" s="27"/>
      <c r="P83" s="27"/>
      <c r="Q83" s="27" t="s">
        <v>26</v>
      </c>
      <c r="R83" s="27"/>
      <c r="S83" s="27"/>
      <c r="T83" s="27"/>
      <c r="U83" s="47"/>
      <c r="V83" s="49" t="s">
        <v>17</v>
      </c>
      <c r="W83" s="49" t="s">
        <v>54</v>
      </c>
      <c r="X83" s="53" t="s">
        <v>158</v>
      </c>
      <c r="Y83" s="51" t="s">
        <v>159</v>
      </c>
      <c r="Z83" s="100">
        <f>IF(COUNTA(J83:S83)&gt;'Análises Trabalhos'!$M$100,0,1)</f>
        <v>1</v>
      </c>
    </row>
    <row r="84" spans="1:26" s="18" customFormat="1" ht="36" customHeight="1" x14ac:dyDescent="0.25">
      <c r="A84" s="30" t="s">
        <v>465</v>
      </c>
      <c r="B84" s="35" t="s">
        <v>6</v>
      </c>
      <c r="C84" s="38" t="s">
        <v>28</v>
      </c>
      <c r="D84" s="43"/>
      <c r="E84" s="27" t="s">
        <v>26</v>
      </c>
      <c r="F84" s="27"/>
      <c r="G84" s="27"/>
      <c r="H84" s="27"/>
      <c r="I84" s="44"/>
      <c r="J84" s="33"/>
      <c r="K84" s="27"/>
      <c r="L84" s="27"/>
      <c r="M84" s="27"/>
      <c r="N84" s="27"/>
      <c r="O84" s="27"/>
      <c r="P84" s="27"/>
      <c r="Q84" s="27"/>
      <c r="R84" s="27"/>
      <c r="S84" s="27"/>
      <c r="T84" s="27" t="s">
        <v>26</v>
      </c>
      <c r="U84" s="47"/>
      <c r="V84" s="49" t="s">
        <v>17</v>
      </c>
      <c r="W84" s="49" t="s">
        <v>54</v>
      </c>
      <c r="X84" s="53" t="s">
        <v>466</v>
      </c>
      <c r="Y84" s="51" t="s">
        <v>467</v>
      </c>
      <c r="Z84" s="100">
        <f>IF(COUNTA(J84:S84)&gt;'Análises Trabalhos'!$M$100,0,1)</f>
        <v>1</v>
      </c>
    </row>
    <row r="85" spans="1:26" s="18" customFormat="1" ht="36" customHeight="1" x14ac:dyDescent="0.25">
      <c r="A85" s="30" t="s">
        <v>570</v>
      </c>
      <c r="B85" s="35" t="s">
        <v>785</v>
      </c>
      <c r="C85" s="38" t="s">
        <v>28</v>
      </c>
      <c r="D85" s="43"/>
      <c r="E85" s="27"/>
      <c r="F85" s="27"/>
      <c r="G85" s="27" t="s">
        <v>26</v>
      </c>
      <c r="H85" s="27"/>
      <c r="I85" s="44"/>
      <c r="J85" s="33" t="s">
        <v>26</v>
      </c>
      <c r="K85" s="27"/>
      <c r="L85" s="27"/>
      <c r="M85" s="27"/>
      <c r="N85" s="27"/>
      <c r="O85" s="27"/>
      <c r="P85" s="27"/>
      <c r="Q85" s="27"/>
      <c r="R85" s="27"/>
      <c r="S85" s="27"/>
      <c r="T85" s="27"/>
      <c r="U85" s="47"/>
      <c r="V85" s="49" t="s">
        <v>25</v>
      </c>
      <c r="W85" s="49" t="s">
        <v>54</v>
      </c>
      <c r="X85" s="53" t="s">
        <v>571</v>
      </c>
      <c r="Y85" s="51" t="s">
        <v>111</v>
      </c>
      <c r="Z85" s="100">
        <f>IF(COUNTA(J85:S85)&gt;'Análises Trabalhos'!$M$100,0,1)</f>
        <v>1</v>
      </c>
    </row>
    <row r="86" spans="1:26" s="18" customFormat="1" ht="36" customHeight="1" x14ac:dyDescent="0.25">
      <c r="A86" s="30" t="s">
        <v>471</v>
      </c>
      <c r="B86" s="35" t="s">
        <v>6</v>
      </c>
      <c r="C86" s="38" t="s">
        <v>28</v>
      </c>
      <c r="D86" s="43"/>
      <c r="E86" s="27"/>
      <c r="F86" s="27" t="s">
        <v>26</v>
      </c>
      <c r="G86" s="27"/>
      <c r="H86" s="27"/>
      <c r="I86" s="44"/>
      <c r="J86" s="33" t="s">
        <v>26</v>
      </c>
      <c r="K86" s="27"/>
      <c r="L86" s="27"/>
      <c r="M86" s="27" t="s">
        <v>26</v>
      </c>
      <c r="N86" s="27"/>
      <c r="O86" s="27"/>
      <c r="P86" s="27"/>
      <c r="Q86" s="27"/>
      <c r="R86" s="27"/>
      <c r="S86" s="27"/>
      <c r="T86" s="27"/>
      <c r="U86" s="47"/>
      <c r="V86" s="49" t="s">
        <v>17</v>
      </c>
      <c r="W86" s="49" t="s">
        <v>54</v>
      </c>
      <c r="X86" s="53" t="s">
        <v>472</v>
      </c>
      <c r="Y86" s="51" t="s">
        <v>473</v>
      </c>
      <c r="Z86" s="100">
        <f>IF(COUNTA(J86:S86)&gt;'Análises Trabalhos'!$M$100,0,1)</f>
        <v>1</v>
      </c>
    </row>
    <row r="87" spans="1:26" s="18" customFormat="1" ht="36" customHeight="1" x14ac:dyDescent="0.25">
      <c r="A87" s="30" t="s">
        <v>300</v>
      </c>
      <c r="B87" s="35" t="s">
        <v>781</v>
      </c>
      <c r="C87" s="38" t="s">
        <v>28</v>
      </c>
      <c r="D87" s="43"/>
      <c r="E87" s="27"/>
      <c r="F87" s="27" t="s">
        <v>26</v>
      </c>
      <c r="G87" s="27"/>
      <c r="H87" s="27"/>
      <c r="I87" s="44"/>
      <c r="J87" s="33" t="s">
        <v>26</v>
      </c>
      <c r="K87" s="27"/>
      <c r="L87" s="27"/>
      <c r="M87" s="27"/>
      <c r="N87" s="27"/>
      <c r="O87" s="27"/>
      <c r="P87" s="27"/>
      <c r="Q87" s="27"/>
      <c r="R87" s="27"/>
      <c r="S87" s="27"/>
      <c r="T87" s="27"/>
      <c r="U87" s="47"/>
      <c r="V87" s="49" t="s">
        <v>61</v>
      </c>
      <c r="W87" s="49" t="s">
        <v>250</v>
      </c>
      <c r="X87" s="53" t="s">
        <v>301</v>
      </c>
      <c r="Y87" s="51" t="s">
        <v>111</v>
      </c>
      <c r="Z87" s="100">
        <f>IF(COUNTA(J87:S87)&gt;'Análises Trabalhos'!$M$100,0,1)</f>
        <v>1</v>
      </c>
    </row>
    <row r="88" spans="1:26" s="18" customFormat="1" ht="36" customHeight="1" x14ac:dyDescent="0.25">
      <c r="A88" s="30" t="s">
        <v>388</v>
      </c>
      <c r="B88" s="35" t="s">
        <v>737</v>
      </c>
      <c r="C88" s="38" t="s">
        <v>28</v>
      </c>
      <c r="D88" s="43"/>
      <c r="E88" s="27"/>
      <c r="F88" s="27" t="s">
        <v>26</v>
      </c>
      <c r="G88" s="27"/>
      <c r="H88" s="27"/>
      <c r="I88" s="44"/>
      <c r="J88" s="33"/>
      <c r="K88" s="27"/>
      <c r="L88" s="27"/>
      <c r="M88" s="27"/>
      <c r="N88" s="27"/>
      <c r="O88" s="27"/>
      <c r="P88" s="27"/>
      <c r="Q88" s="27" t="s">
        <v>26</v>
      </c>
      <c r="R88" s="27"/>
      <c r="S88" s="27"/>
      <c r="T88" s="27"/>
      <c r="U88" s="47"/>
      <c r="V88" s="49" t="s">
        <v>19</v>
      </c>
      <c r="W88" s="49" t="s">
        <v>250</v>
      </c>
      <c r="X88" s="53" t="s">
        <v>389</v>
      </c>
      <c r="Y88" s="51" t="s">
        <v>390</v>
      </c>
      <c r="Z88" s="100">
        <f>IF(COUNTA(J88:S88)&gt;'Análises Trabalhos'!$M$100,0,1)</f>
        <v>1</v>
      </c>
    </row>
    <row r="89" spans="1:26" s="18" customFormat="1" ht="36" customHeight="1" x14ac:dyDescent="0.25">
      <c r="A89" s="30" t="s">
        <v>391</v>
      </c>
      <c r="B89" s="35" t="s">
        <v>737</v>
      </c>
      <c r="C89" s="38" t="s">
        <v>28</v>
      </c>
      <c r="D89" s="43"/>
      <c r="E89" s="27"/>
      <c r="F89" s="27" t="s">
        <v>26</v>
      </c>
      <c r="G89" s="27"/>
      <c r="H89" s="27"/>
      <c r="I89" s="44"/>
      <c r="J89" s="33"/>
      <c r="K89" s="27"/>
      <c r="L89" s="27"/>
      <c r="M89" s="27"/>
      <c r="N89" s="27"/>
      <c r="O89" s="27"/>
      <c r="P89" s="27"/>
      <c r="Q89" s="27" t="s">
        <v>26</v>
      </c>
      <c r="R89" s="27"/>
      <c r="S89" s="27"/>
      <c r="T89" s="27"/>
      <c r="U89" s="47"/>
      <c r="V89" s="49" t="s">
        <v>17</v>
      </c>
      <c r="W89" s="49" t="s">
        <v>250</v>
      </c>
      <c r="X89" s="53" t="s">
        <v>392</v>
      </c>
      <c r="Y89" s="51" t="s">
        <v>393</v>
      </c>
      <c r="Z89" s="100">
        <f>IF(COUNTA(J89:S89)&gt;'Análises Trabalhos'!$M$100,0,1)</f>
        <v>1</v>
      </c>
    </row>
    <row r="90" spans="1:26" s="18" customFormat="1" ht="36" customHeight="1" x14ac:dyDescent="0.25">
      <c r="A90" s="30" t="s">
        <v>385</v>
      </c>
      <c r="B90" s="35" t="s">
        <v>737</v>
      </c>
      <c r="C90" s="38" t="s">
        <v>28</v>
      </c>
      <c r="D90" s="43"/>
      <c r="E90" s="27"/>
      <c r="F90" s="27" t="s">
        <v>26</v>
      </c>
      <c r="G90" s="27"/>
      <c r="H90" s="27"/>
      <c r="I90" s="44"/>
      <c r="J90" s="33"/>
      <c r="K90" s="27"/>
      <c r="L90" s="27"/>
      <c r="M90" s="27"/>
      <c r="N90" s="27"/>
      <c r="O90" s="27"/>
      <c r="P90" s="27"/>
      <c r="Q90" s="27" t="s">
        <v>26</v>
      </c>
      <c r="R90" s="27"/>
      <c r="S90" s="27"/>
      <c r="T90" s="27"/>
      <c r="U90" s="47"/>
      <c r="V90" s="49" t="s">
        <v>17</v>
      </c>
      <c r="W90" s="49" t="s">
        <v>250</v>
      </c>
      <c r="X90" s="53" t="s">
        <v>386</v>
      </c>
      <c r="Y90" s="51" t="s">
        <v>387</v>
      </c>
      <c r="Z90" s="100">
        <f>IF(COUNTA(J90:S90)&gt;'Análises Trabalhos'!$M$100,0,1)</f>
        <v>1</v>
      </c>
    </row>
    <row r="91" spans="1:26" s="18" customFormat="1" ht="36" customHeight="1" x14ac:dyDescent="0.25">
      <c r="A91" s="30" t="s">
        <v>382</v>
      </c>
      <c r="B91" s="35" t="s">
        <v>737</v>
      </c>
      <c r="C91" s="38" t="s">
        <v>28</v>
      </c>
      <c r="D91" s="43"/>
      <c r="E91" s="27"/>
      <c r="F91" s="27" t="s">
        <v>26</v>
      </c>
      <c r="G91" s="27"/>
      <c r="H91" s="27"/>
      <c r="I91" s="44"/>
      <c r="J91" s="33"/>
      <c r="K91" s="27"/>
      <c r="L91" s="27"/>
      <c r="M91" s="27"/>
      <c r="N91" s="27"/>
      <c r="O91" s="27"/>
      <c r="P91" s="27"/>
      <c r="Q91" s="27" t="s">
        <v>26</v>
      </c>
      <c r="R91" s="27"/>
      <c r="S91" s="27"/>
      <c r="T91" s="27"/>
      <c r="U91" s="47"/>
      <c r="V91" s="49" t="s">
        <v>17</v>
      </c>
      <c r="W91" s="49" t="s">
        <v>250</v>
      </c>
      <c r="X91" s="53" t="s">
        <v>383</v>
      </c>
      <c r="Y91" s="51" t="s">
        <v>384</v>
      </c>
      <c r="Z91" s="100">
        <f>IF(COUNTA(J91:S91)&gt;'Análises Trabalhos'!$M$100,0,1)</f>
        <v>1</v>
      </c>
    </row>
    <row r="92" spans="1:26" s="18" customFormat="1" ht="36" customHeight="1" x14ac:dyDescent="0.25">
      <c r="A92" s="30" t="s">
        <v>249</v>
      </c>
      <c r="B92" s="35" t="s">
        <v>782</v>
      </c>
      <c r="C92" s="38" t="s">
        <v>28</v>
      </c>
      <c r="D92" s="43"/>
      <c r="E92" s="27" t="s">
        <v>26</v>
      </c>
      <c r="F92" s="27" t="s">
        <v>26</v>
      </c>
      <c r="G92" s="27"/>
      <c r="H92" s="27"/>
      <c r="I92" s="44"/>
      <c r="J92" s="33"/>
      <c r="K92" s="27"/>
      <c r="L92" s="27"/>
      <c r="M92" s="27"/>
      <c r="N92" s="27" t="s">
        <v>26</v>
      </c>
      <c r="O92" s="27"/>
      <c r="P92" s="27"/>
      <c r="Q92" s="27" t="s">
        <v>26</v>
      </c>
      <c r="R92" s="27"/>
      <c r="S92" s="27"/>
      <c r="T92" s="27"/>
      <c r="U92" s="47"/>
      <c r="V92" s="49" t="s">
        <v>17</v>
      </c>
      <c r="W92" s="49" t="s">
        <v>250</v>
      </c>
      <c r="X92" s="53" t="s">
        <v>251</v>
      </c>
      <c r="Y92" s="51" t="s">
        <v>252</v>
      </c>
      <c r="Z92" s="100">
        <f>IF(COUNTA(J92:S92)&gt;'Análises Trabalhos'!$M$100,0,1)</f>
        <v>1</v>
      </c>
    </row>
    <row r="93" spans="1:26" s="18" customFormat="1" ht="36" customHeight="1" x14ac:dyDescent="0.25">
      <c r="A93" s="30" t="s">
        <v>315</v>
      </c>
      <c r="B93" s="35" t="s">
        <v>770</v>
      </c>
      <c r="C93" s="38" t="s">
        <v>28</v>
      </c>
      <c r="D93" s="43"/>
      <c r="E93" s="27"/>
      <c r="F93" s="27" t="s">
        <v>26</v>
      </c>
      <c r="G93" s="27"/>
      <c r="H93" s="27"/>
      <c r="I93" s="44"/>
      <c r="J93" s="33" t="s">
        <v>26</v>
      </c>
      <c r="K93" s="27" t="s">
        <v>26</v>
      </c>
      <c r="L93" s="27"/>
      <c r="M93" s="27" t="s">
        <v>26</v>
      </c>
      <c r="N93" s="27"/>
      <c r="O93" s="27"/>
      <c r="P93" s="27"/>
      <c r="Q93" s="27"/>
      <c r="R93" s="27"/>
      <c r="S93" s="27"/>
      <c r="T93" s="27"/>
      <c r="U93" s="47"/>
      <c r="V93" s="49" t="s">
        <v>25</v>
      </c>
      <c r="W93" s="49" t="s">
        <v>54</v>
      </c>
      <c r="X93" s="53" t="s">
        <v>316</v>
      </c>
      <c r="Y93" s="51" t="s">
        <v>317</v>
      </c>
      <c r="Z93" s="100">
        <f>IF(COUNTA(J93:S93)&gt;'Análises Trabalhos'!$M$100,0,1)</f>
        <v>1</v>
      </c>
    </row>
    <row r="94" spans="1:26" s="18" customFormat="1" ht="36" customHeight="1" x14ac:dyDescent="0.25">
      <c r="A94" s="30" t="s">
        <v>706</v>
      </c>
      <c r="B94" s="35" t="s">
        <v>14</v>
      </c>
      <c r="C94" s="38" t="s">
        <v>731</v>
      </c>
      <c r="D94" s="43"/>
      <c r="E94" s="27" t="s">
        <v>26</v>
      </c>
      <c r="F94" s="27" t="s">
        <v>26</v>
      </c>
      <c r="G94" s="27" t="s">
        <v>26</v>
      </c>
      <c r="H94" s="27"/>
      <c r="I94" s="44"/>
      <c r="J94" s="33" t="s">
        <v>26</v>
      </c>
      <c r="K94" s="27" t="s">
        <v>26</v>
      </c>
      <c r="L94" s="27"/>
      <c r="M94" s="27"/>
      <c r="N94" s="27"/>
      <c r="O94" s="27"/>
      <c r="P94" s="27" t="s">
        <v>26</v>
      </c>
      <c r="Q94" s="27" t="s">
        <v>26</v>
      </c>
      <c r="R94" s="27"/>
      <c r="S94" s="27"/>
      <c r="T94" s="27"/>
      <c r="U94" s="47"/>
      <c r="V94" s="49" t="s">
        <v>25</v>
      </c>
      <c r="W94" s="49" t="s">
        <v>54</v>
      </c>
      <c r="X94" s="53" t="s">
        <v>707</v>
      </c>
      <c r="Y94" s="51" t="s">
        <v>111</v>
      </c>
      <c r="Z94" s="100">
        <f>IF(COUNTA(J94:S94)&gt;'Análises Trabalhos'!$M$100,0,1)</f>
        <v>1</v>
      </c>
    </row>
    <row r="95" spans="1:26" s="18" customFormat="1" ht="36" customHeight="1" x14ac:dyDescent="0.25">
      <c r="A95" s="30" t="s">
        <v>304</v>
      </c>
      <c r="B95" s="35" t="s">
        <v>781</v>
      </c>
      <c r="C95" s="38" t="s">
        <v>28</v>
      </c>
      <c r="D95" s="43"/>
      <c r="E95" s="27"/>
      <c r="F95" s="27" t="s">
        <v>26</v>
      </c>
      <c r="G95" s="27"/>
      <c r="H95" s="27"/>
      <c r="I95" s="44"/>
      <c r="J95" s="33" t="s">
        <v>26</v>
      </c>
      <c r="K95" s="27"/>
      <c r="L95" s="27"/>
      <c r="M95" s="27"/>
      <c r="N95" s="27"/>
      <c r="O95" s="27"/>
      <c r="P95" s="27"/>
      <c r="Q95" s="27"/>
      <c r="R95" s="27"/>
      <c r="S95" s="27"/>
      <c r="T95" s="27"/>
      <c r="U95" s="47"/>
      <c r="V95" s="49" t="s">
        <v>207</v>
      </c>
      <c r="W95" s="49" t="s">
        <v>54</v>
      </c>
      <c r="X95" s="53" t="s">
        <v>305</v>
      </c>
      <c r="Y95" s="51" t="s">
        <v>111</v>
      </c>
      <c r="Z95" s="100">
        <f>IF(COUNTA(J95:S95)&gt;'Análises Trabalhos'!$M$100,0,1)</f>
        <v>1</v>
      </c>
    </row>
    <row r="96" spans="1:26" s="18" customFormat="1" ht="36" customHeight="1" x14ac:dyDescent="0.25">
      <c r="A96" s="30" t="s">
        <v>564</v>
      </c>
      <c r="B96" s="35" t="s">
        <v>785</v>
      </c>
      <c r="C96" s="38" t="s">
        <v>28</v>
      </c>
      <c r="D96" s="43"/>
      <c r="E96" s="27"/>
      <c r="F96" s="27" t="s">
        <v>26</v>
      </c>
      <c r="G96" s="27"/>
      <c r="H96" s="27"/>
      <c r="I96" s="44"/>
      <c r="J96" s="33" t="s">
        <v>26</v>
      </c>
      <c r="K96" s="27"/>
      <c r="L96" s="27"/>
      <c r="M96" s="27"/>
      <c r="N96" s="27"/>
      <c r="O96" s="27"/>
      <c r="P96" s="27"/>
      <c r="Q96" s="27"/>
      <c r="R96" s="27"/>
      <c r="S96" s="27"/>
      <c r="T96" s="27"/>
      <c r="U96" s="47"/>
      <c r="V96" s="49" t="s">
        <v>25</v>
      </c>
      <c r="W96" s="49" t="s">
        <v>54</v>
      </c>
      <c r="X96" s="53" t="s">
        <v>565</v>
      </c>
      <c r="Y96" s="51" t="s">
        <v>566</v>
      </c>
      <c r="Z96" s="100">
        <f>IF(COUNTA(J96:S96)&gt;'Análises Trabalhos'!$M$100,0,1)</f>
        <v>1</v>
      </c>
    </row>
    <row r="97" spans="1:26" s="18" customFormat="1" ht="36" customHeight="1" x14ac:dyDescent="0.25">
      <c r="A97" s="30" t="s">
        <v>561</v>
      </c>
      <c r="B97" s="35" t="s">
        <v>785</v>
      </c>
      <c r="C97" s="38" t="s">
        <v>28</v>
      </c>
      <c r="D97" s="43"/>
      <c r="E97" s="27"/>
      <c r="F97" s="27" t="s">
        <v>26</v>
      </c>
      <c r="G97" s="27"/>
      <c r="H97" s="27"/>
      <c r="I97" s="44"/>
      <c r="J97" s="33" t="s">
        <v>26</v>
      </c>
      <c r="K97" s="27"/>
      <c r="L97" s="27"/>
      <c r="M97" s="27"/>
      <c r="N97" s="27"/>
      <c r="O97" s="27"/>
      <c r="P97" s="27"/>
      <c r="Q97" s="27" t="s">
        <v>26</v>
      </c>
      <c r="R97" s="27"/>
      <c r="S97" s="27"/>
      <c r="T97" s="27"/>
      <c r="U97" s="47"/>
      <c r="V97" s="49" t="s">
        <v>19</v>
      </c>
      <c r="W97" s="49" t="s">
        <v>54</v>
      </c>
      <c r="X97" s="53" t="s">
        <v>562</v>
      </c>
      <c r="Y97" s="51" t="s">
        <v>563</v>
      </c>
      <c r="Z97" s="100">
        <f>IF(COUNTA(J97:S97)&gt;'Análises Trabalhos'!$M$100,0,1)</f>
        <v>1</v>
      </c>
    </row>
    <row r="98" spans="1:26" s="18" customFormat="1" ht="36" customHeight="1" x14ac:dyDescent="0.25">
      <c r="A98" s="30" t="s">
        <v>567</v>
      </c>
      <c r="B98" s="35" t="s">
        <v>785</v>
      </c>
      <c r="C98" s="38" t="s">
        <v>28</v>
      </c>
      <c r="D98" s="43"/>
      <c r="E98" s="27"/>
      <c r="F98" s="27" t="s">
        <v>26</v>
      </c>
      <c r="G98" s="27"/>
      <c r="H98" s="27"/>
      <c r="I98" s="44"/>
      <c r="J98" s="33" t="s">
        <v>26</v>
      </c>
      <c r="K98" s="27"/>
      <c r="L98" s="27"/>
      <c r="M98" s="27"/>
      <c r="N98" s="27"/>
      <c r="O98" s="27"/>
      <c r="P98" s="27"/>
      <c r="Q98" s="27"/>
      <c r="R98" s="27"/>
      <c r="S98" s="27"/>
      <c r="T98" s="27"/>
      <c r="U98" s="47"/>
      <c r="V98" s="49" t="s">
        <v>25</v>
      </c>
      <c r="W98" s="49" t="s">
        <v>54</v>
      </c>
      <c r="X98" s="53" t="s">
        <v>568</v>
      </c>
      <c r="Y98" s="51" t="s">
        <v>569</v>
      </c>
      <c r="Z98" s="100">
        <f>IF(COUNTA(J98:S98)&gt;'Análises Trabalhos'!$M$100,0,1)</f>
        <v>1</v>
      </c>
    </row>
    <row r="99" spans="1:26" s="18" customFormat="1" ht="36" customHeight="1" x14ac:dyDescent="0.25">
      <c r="A99" s="30" t="s">
        <v>502</v>
      </c>
      <c r="B99" s="35" t="s">
        <v>777</v>
      </c>
      <c r="C99" s="38" t="s">
        <v>28</v>
      </c>
      <c r="D99" s="43" t="s">
        <v>26</v>
      </c>
      <c r="E99" s="27"/>
      <c r="F99" s="27"/>
      <c r="G99" s="27"/>
      <c r="H99" s="27"/>
      <c r="I99" s="44"/>
      <c r="J99" s="33"/>
      <c r="K99" s="27"/>
      <c r="L99" s="27"/>
      <c r="M99" s="27"/>
      <c r="N99" s="27"/>
      <c r="O99" s="27"/>
      <c r="P99" s="27"/>
      <c r="Q99" s="27"/>
      <c r="R99" s="27"/>
      <c r="S99" s="27"/>
      <c r="T99" s="27" t="s">
        <v>26</v>
      </c>
      <c r="U99" s="47"/>
      <c r="V99" s="49" t="s">
        <v>17</v>
      </c>
      <c r="W99" s="49" t="s">
        <v>54</v>
      </c>
      <c r="X99" s="53" t="s">
        <v>503</v>
      </c>
      <c r="Y99" s="51" t="s">
        <v>504</v>
      </c>
      <c r="Z99" s="100">
        <f>IF(COUNTA(J99:S99)&gt;'Análises Trabalhos'!$M$100,0,1)</f>
        <v>1</v>
      </c>
    </row>
    <row r="100" spans="1:26" s="18" customFormat="1" ht="36" customHeight="1" x14ac:dyDescent="0.25">
      <c r="A100" s="30" t="s">
        <v>480</v>
      </c>
      <c r="B100" s="35" t="s">
        <v>6</v>
      </c>
      <c r="C100" s="38" t="s">
        <v>28</v>
      </c>
      <c r="D100" s="43" t="s">
        <v>26</v>
      </c>
      <c r="E100" s="27"/>
      <c r="F100" s="27"/>
      <c r="G100" s="27"/>
      <c r="H100" s="27"/>
      <c r="I100" s="44"/>
      <c r="J100" s="33"/>
      <c r="K100" s="27"/>
      <c r="L100" s="27"/>
      <c r="M100" s="27"/>
      <c r="N100" s="27"/>
      <c r="O100" s="27"/>
      <c r="P100" s="27"/>
      <c r="Q100" s="27"/>
      <c r="R100" s="27"/>
      <c r="S100" s="27"/>
      <c r="T100" s="27" t="s">
        <v>26</v>
      </c>
      <c r="U100" s="47"/>
      <c r="V100" s="49" t="s">
        <v>61</v>
      </c>
      <c r="W100" s="49" t="s">
        <v>54</v>
      </c>
      <c r="X100" s="53" t="s">
        <v>481</v>
      </c>
      <c r="Y100" s="51" t="s">
        <v>482</v>
      </c>
      <c r="Z100" s="100">
        <f>IF(COUNTA(J100:S100)&gt;'Análises Trabalhos'!$M$100,0,1)</f>
        <v>1</v>
      </c>
    </row>
    <row r="101" spans="1:26" s="18" customFormat="1" ht="36" customHeight="1" x14ac:dyDescent="0.25">
      <c r="A101" s="30" t="s">
        <v>595</v>
      </c>
      <c r="B101" s="35" t="s">
        <v>769</v>
      </c>
      <c r="C101" s="38" t="s">
        <v>28</v>
      </c>
      <c r="D101" s="43"/>
      <c r="E101" s="27"/>
      <c r="F101" s="27" t="s">
        <v>26</v>
      </c>
      <c r="G101" s="27"/>
      <c r="H101" s="27"/>
      <c r="I101" s="44"/>
      <c r="J101" s="33"/>
      <c r="K101" s="27" t="s">
        <v>26</v>
      </c>
      <c r="L101" s="27"/>
      <c r="M101" s="27"/>
      <c r="N101" s="27"/>
      <c r="O101" s="27"/>
      <c r="P101" s="27"/>
      <c r="Q101" s="27"/>
      <c r="R101" s="27"/>
      <c r="S101" s="27"/>
      <c r="T101" s="27"/>
      <c r="U101" s="47"/>
      <c r="V101" s="49" t="s">
        <v>23</v>
      </c>
      <c r="W101" s="49" t="s">
        <v>54</v>
      </c>
      <c r="X101" s="53" t="s">
        <v>596</v>
      </c>
      <c r="Y101" s="51" t="s">
        <v>597</v>
      </c>
      <c r="Z101" s="100">
        <f>IF(COUNTA(J101:S101)&gt;'Análises Trabalhos'!$M$100,0,1)</f>
        <v>1</v>
      </c>
    </row>
    <row r="102" spans="1:26" s="18" customFormat="1" ht="36" customHeight="1" x14ac:dyDescent="0.25">
      <c r="A102" s="30" t="s">
        <v>243</v>
      </c>
      <c r="B102" s="35" t="s">
        <v>782</v>
      </c>
      <c r="C102" s="38" t="s">
        <v>28</v>
      </c>
      <c r="D102" s="43"/>
      <c r="E102" s="27"/>
      <c r="F102" s="27" t="s">
        <v>26</v>
      </c>
      <c r="G102" s="27"/>
      <c r="H102" s="27"/>
      <c r="I102" s="44"/>
      <c r="J102" s="33"/>
      <c r="K102" s="27"/>
      <c r="L102" s="27"/>
      <c r="M102" s="27"/>
      <c r="N102" s="27"/>
      <c r="O102" s="27"/>
      <c r="P102" s="27" t="s">
        <v>26</v>
      </c>
      <c r="Q102" s="27" t="s">
        <v>26</v>
      </c>
      <c r="R102" s="27"/>
      <c r="S102" s="27"/>
      <c r="T102" s="27"/>
      <c r="U102" s="47"/>
      <c r="V102" s="49" t="s">
        <v>17</v>
      </c>
      <c r="W102" s="49" t="s">
        <v>240</v>
      </c>
      <c r="X102" s="53" t="s">
        <v>244</v>
      </c>
      <c r="Y102" s="51" t="s">
        <v>245</v>
      </c>
      <c r="Z102" s="100">
        <f>IF(COUNTA(J102:S102)&gt;'Análises Trabalhos'!$M$100,0,1)</f>
        <v>1</v>
      </c>
    </row>
    <row r="103" spans="1:26" s="18" customFormat="1" ht="36" customHeight="1" x14ac:dyDescent="0.25">
      <c r="A103" s="30" t="s">
        <v>710</v>
      </c>
      <c r="B103" s="35" t="s">
        <v>14</v>
      </c>
      <c r="C103" s="38" t="s">
        <v>731</v>
      </c>
      <c r="D103" s="43"/>
      <c r="E103" s="27" t="s">
        <v>26</v>
      </c>
      <c r="F103" s="27"/>
      <c r="G103" s="27" t="s">
        <v>26</v>
      </c>
      <c r="H103" s="27"/>
      <c r="I103" s="44"/>
      <c r="J103" s="33" t="s">
        <v>26</v>
      </c>
      <c r="K103" s="27" t="s">
        <v>26</v>
      </c>
      <c r="L103" s="27"/>
      <c r="M103" s="27"/>
      <c r="N103" s="27"/>
      <c r="O103" s="27"/>
      <c r="P103" s="27" t="s">
        <v>26</v>
      </c>
      <c r="Q103" s="27" t="s">
        <v>26</v>
      </c>
      <c r="R103" s="27"/>
      <c r="S103" s="27"/>
      <c r="T103" s="27"/>
      <c r="U103" s="47"/>
      <c r="V103" s="49" t="s">
        <v>24</v>
      </c>
      <c r="W103" s="49" t="s">
        <v>54</v>
      </c>
      <c r="X103" s="53" t="s">
        <v>711</v>
      </c>
      <c r="Y103" s="51" t="s">
        <v>111</v>
      </c>
      <c r="Z103" s="100">
        <f>IF(COUNTA(J103:S103)&gt;'Análises Trabalhos'!$M$100,0,1)</f>
        <v>1</v>
      </c>
    </row>
    <row r="104" spans="1:26" s="18" customFormat="1" ht="36" customHeight="1" x14ac:dyDescent="0.25">
      <c r="A104" s="30" t="s">
        <v>712</v>
      </c>
      <c r="B104" s="35" t="s">
        <v>14</v>
      </c>
      <c r="C104" s="38" t="s">
        <v>731</v>
      </c>
      <c r="D104" s="43"/>
      <c r="E104" s="27" t="s">
        <v>26</v>
      </c>
      <c r="F104" s="27" t="s">
        <v>26</v>
      </c>
      <c r="G104" s="27" t="s">
        <v>26</v>
      </c>
      <c r="H104" s="27" t="s">
        <v>26</v>
      </c>
      <c r="I104" s="44"/>
      <c r="J104" s="33" t="s">
        <v>26</v>
      </c>
      <c r="K104" s="27" t="s">
        <v>26</v>
      </c>
      <c r="L104" s="27"/>
      <c r="M104" s="27"/>
      <c r="N104" s="27"/>
      <c r="O104" s="27"/>
      <c r="P104" s="27"/>
      <c r="Q104" s="27" t="s">
        <v>26</v>
      </c>
      <c r="R104" s="27"/>
      <c r="S104" s="27"/>
      <c r="T104" s="27"/>
      <c r="U104" s="47"/>
      <c r="V104" s="49" t="s">
        <v>24</v>
      </c>
      <c r="W104" s="49" t="s">
        <v>54</v>
      </c>
      <c r="X104" s="53" t="s">
        <v>713</v>
      </c>
      <c r="Y104" s="51" t="s">
        <v>111</v>
      </c>
      <c r="Z104" s="100">
        <f>IF(COUNTA(J104:S104)&gt;'Análises Trabalhos'!$M$100,0,1)</f>
        <v>1</v>
      </c>
    </row>
    <row r="105" spans="1:26" s="18" customFormat="1" ht="36" customHeight="1" x14ac:dyDescent="0.25">
      <c r="A105" s="30" t="s">
        <v>376</v>
      </c>
      <c r="B105" s="35" t="s">
        <v>737</v>
      </c>
      <c r="C105" s="38" t="s">
        <v>28</v>
      </c>
      <c r="D105" s="43"/>
      <c r="E105" s="27"/>
      <c r="F105" s="27"/>
      <c r="G105" s="27"/>
      <c r="H105" s="27"/>
      <c r="I105" s="44" t="s">
        <v>26</v>
      </c>
      <c r="J105" s="33"/>
      <c r="K105" s="27"/>
      <c r="L105" s="27"/>
      <c r="M105" s="27"/>
      <c r="N105" s="27"/>
      <c r="O105" s="27"/>
      <c r="P105" s="27"/>
      <c r="Q105" s="27" t="s">
        <v>26</v>
      </c>
      <c r="R105" s="27"/>
      <c r="S105" s="27"/>
      <c r="T105" s="27"/>
      <c r="U105" s="47"/>
      <c r="V105" s="49" t="s">
        <v>17</v>
      </c>
      <c r="W105" s="49" t="s">
        <v>54</v>
      </c>
      <c r="X105" s="53" t="s">
        <v>377</v>
      </c>
      <c r="Y105" s="51" t="s">
        <v>378</v>
      </c>
      <c r="Z105" s="100">
        <f>IF(COUNTA(J105:S105)&gt;'Análises Trabalhos'!$M$100,0,1)</f>
        <v>1</v>
      </c>
    </row>
    <row r="106" spans="1:26" s="18" customFormat="1" ht="36" customHeight="1" x14ac:dyDescent="0.25">
      <c r="A106" s="30" t="s">
        <v>531</v>
      </c>
      <c r="B106" s="35" t="s">
        <v>7</v>
      </c>
      <c r="C106" s="38" t="s">
        <v>28</v>
      </c>
      <c r="D106" s="43" t="s">
        <v>26</v>
      </c>
      <c r="E106" s="27"/>
      <c r="F106" s="27"/>
      <c r="G106" s="27"/>
      <c r="H106" s="27"/>
      <c r="I106" s="44"/>
      <c r="J106" s="33"/>
      <c r="K106" s="27"/>
      <c r="L106" s="27"/>
      <c r="M106" s="27"/>
      <c r="N106" s="27"/>
      <c r="O106" s="27"/>
      <c r="P106" s="27"/>
      <c r="Q106" s="27"/>
      <c r="R106" s="27"/>
      <c r="S106" s="27"/>
      <c r="T106" s="27" t="s">
        <v>26</v>
      </c>
      <c r="U106" s="47"/>
      <c r="V106" s="49"/>
      <c r="W106" s="49" t="s">
        <v>54</v>
      </c>
      <c r="X106" s="53" t="s">
        <v>532</v>
      </c>
      <c r="Y106" s="51" t="s">
        <v>533</v>
      </c>
      <c r="Z106" s="100">
        <f>IF(COUNTA(J106:S106)&gt;'Análises Trabalhos'!$M$100,0,1)</f>
        <v>1</v>
      </c>
    </row>
    <row r="107" spans="1:26" s="18" customFormat="1" ht="36" customHeight="1" x14ac:dyDescent="0.25">
      <c r="A107" s="30" t="s">
        <v>483</v>
      </c>
      <c r="B107" s="35" t="s">
        <v>6</v>
      </c>
      <c r="C107" s="38" t="s">
        <v>28</v>
      </c>
      <c r="D107" s="43" t="s">
        <v>26</v>
      </c>
      <c r="E107" s="27"/>
      <c r="F107" s="27"/>
      <c r="G107" s="27"/>
      <c r="H107" s="27"/>
      <c r="I107" s="44"/>
      <c r="J107" s="33"/>
      <c r="K107" s="27"/>
      <c r="L107" s="27"/>
      <c r="M107" s="27"/>
      <c r="N107" s="27"/>
      <c r="O107" s="27"/>
      <c r="P107" s="27"/>
      <c r="Q107" s="27"/>
      <c r="R107" s="27"/>
      <c r="S107" s="27"/>
      <c r="T107" s="27" t="s">
        <v>26</v>
      </c>
      <c r="U107" s="47"/>
      <c r="V107" s="49" t="s">
        <v>17</v>
      </c>
      <c r="W107" s="49" t="s">
        <v>54</v>
      </c>
      <c r="X107" s="53" t="s">
        <v>484</v>
      </c>
      <c r="Y107" s="51" t="s">
        <v>485</v>
      </c>
      <c r="Z107" s="100">
        <f>IF(COUNTA(J107:S107)&gt;'Análises Trabalhos'!$M$100,0,1)</f>
        <v>1</v>
      </c>
    </row>
    <row r="108" spans="1:26" s="18" customFormat="1" ht="36" customHeight="1" x14ac:dyDescent="0.25">
      <c r="A108" s="30" t="s">
        <v>361</v>
      </c>
      <c r="B108" s="35" t="s">
        <v>776</v>
      </c>
      <c r="C108" s="38" t="s">
        <v>28</v>
      </c>
      <c r="D108" s="43"/>
      <c r="E108" s="27"/>
      <c r="F108" s="27" t="s">
        <v>26</v>
      </c>
      <c r="G108" s="27"/>
      <c r="H108" s="27"/>
      <c r="I108" s="44"/>
      <c r="J108" s="33"/>
      <c r="K108" s="27"/>
      <c r="L108" s="27" t="s">
        <v>26</v>
      </c>
      <c r="M108" s="27"/>
      <c r="N108" s="27"/>
      <c r="O108" s="27"/>
      <c r="P108" s="27"/>
      <c r="Q108" s="27"/>
      <c r="R108" s="27"/>
      <c r="S108" s="27"/>
      <c r="T108" s="27"/>
      <c r="U108" s="47"/>
      <c r="V108" s="49" t="s">
        <v>24</v>
      </c>
      <c r="W108" s="49" t="s">
        <v>54</v>
      </c>
      <c r="X108" s="53" t="s">
        <v>362</v>
      </c>
      <c r="Y108" s="51" t="s">
        <v>363</v>
      </c>
      <c r="Z108" s="100">
        <f>IF(COUNTA(J108:S108)&gt;'Análises Trabalhos'!$M$100,0,1)</f>
        <v>1</v>
      </c>
    </row>
    <row r="109" spans="1:26" s="18" customFormat="1" ht="36" customHeight="1" x14ac:dyDescent="0.25">
      <c r="A109" s="30" t="s">
        <v>246</v>
      </c>
      <c r="B109" s="35" t="s">
        <v>782</v>
      </c>
      <c r="C109" s="38" t="s">
        <v>28</v>
      </c>
      <c r="D109" s="43"/>
      <c r="E109" s="27" t="s">
        <v>26</v>
      </c>
      <c r="F109" s="27"/>
      <c r="G109" s="27"/>
      <c r="H109" s="27"/>
      <c r="I109" s="44"/>
      <c r="J109" s="33"/>
      <c r="K109" s="27"/>
      <c r="L109" s="27"/>
      <c r="M109" s="27"/>
      <c r="N109" s="27"/>
      <c r="O109" s="27"/>
      <c r="P109" s="27"/>
      <c r="Q109" s="27" t="s">
        <v>26</v>
      </c>
      <c r="R109" s="27"/>
      <c r="S109" s="27"/>
      <c r="T109" s="27"/>
      <c r="U109" s="47"/>
      <c r="V109" s="49" t="s">
        <v>17</v>
      </c>
      <c r="W109" s="49" t="s">
        <v>240</v>
      </c>
      <c r="X109" s="53" t="s">
        <v>247</v>
      </c>
      <c r="Y109" s="51" t="s">
        <v>248</v>
      </c>
      <c r="Z109" s="100">
        <f>IF(COUNTA(J109:S109)&gt;'Análises Trabalhos'!$M$100,0,1)</f>
        <v>1</v>
      </c>
    </row>
    <row r="110" spans="1:26" s="18" customFormat="1" ht="36" customHeight="1" x14ac:dyDescent="0.25">
      <c r="A110" s="30" t="s">
        <v>124</v>
      </c>
      <c r="B110" s="35" t="s">
        <v>786</v>
      </c>
      <c r="C110" s="38" t="s">
        <v>16</v>
      </c>
      <c r="D110" s="43"/>
      <c r="E110" s="27"/>
      <c r="F110" s="27" t="s">
        <v>26</v>
      </c>
      <c r="G110" s="27"/>
      <c r="H110" s="27"/>
      <c r="I110" s="44"/>
      <c r="J110" s="33"/>
      <c r="K110" s="27"/>
      <c r="L110" s="27"/>
      <c r="M110" s="27" t="s">
        <v>26</v>
      </c>
      <c r="N110" s="27"/>
      <c r="O110" s="27"/>
      <c r="P110" s="27"/>
      <c r="Q110" s="27"/>
      <c r="R110" s="27"/>
      <c r="S110" s="27"/>
      <c r="T110" s="27"/>
      <c r="U110" s="47"/>
      <c r="V110" s="49" t="s">
        <v>17</v>
      </c>
      <c r="W110" s="49" t="s">
        <v>54</v>
      </c>
      <c r="X110" s="53" t="s">
        <v>125</v>
      </c>
      <c r="Y110" s="51" t="s">
        <v>126</v>
      </c>
      <c r="Z110" s="100">
        <f>IF(COUNTA(J110:S110)&gt;'Análises Trabalhos'!$M$100,0,1)</f>
        <v>1</v>
      </c>
    </row>
    <row r="111" spans="1:26" s="18" customFormat="1" ht="36" customHeight="1" x14ac:dyDescent="0.25">
      <c r="A111" s="30" t="s">
        <v>606</v>
      </c>
      <c r="B111" s="35" t="s">
        <v>780</v>
      </c>
      <c r="C111" s="38" t="s">
        <v>28</v>
      </c>
      <c r="D111" s="43"/>
      <c r="E111" s="27"/>
      <c r="F111" s="27" t="s">
        <v>26</v>
      </c>
      <c r="G111" s="27"/>
      <c r="H111" s="27"/>
      <c r="I111" s="44"/>
      <c r="J111" s="33"/>
      <c r="K111" s="27" t="s">
        <v>26</v>
      </c>
      <c r="L111" s="27"/>
      <c r="M111" s="27"/>
      <c r="N111" s="27"/>
      <c r="O111" s="27"/>
      <c r="P111" s="27"/>
      <c r="Q111" s="27" t="s">
        <v>26</v>
      </c>
      <c r="R111" s="27"/>
      <c r="S111" s="27"/>
      <c r="T111" s="27"/>
      <c r="U111" s="47"/>
      <c r="V111" s="49" t="s">
        <v>61</v>
      </c>
      <c r="W111" s="49" t="s">
        <v>54</v>
      </c>
      <c r="X111" s="53" t="s">
        <v>607</v>
      </c>
      <c r="Y111" s="51" t="s">
        <v>608</v>
      </c>
      <c r="Z111" s="100">
        <f>IF(COUNTA(J111:S111)&gt;'Análises Trabalhos'!$M$100,0,1)</f>
        <v>1</v>
      </c>
    </row>
    <row r="112" spans="1:26" s="18" customFormat="1" ht="36" customHeight="1" x14ac:dyDescent="0.25">
      <c r="A112" s="30" t="s">
        <v>718</v>
      </c>
      <c r="B112" s="35" t="s">
        <v>14</v>
      </c>
      <c r="C112" s="38" t="s">
        <v>731</v>
      </c>
      <c r="D112" s="43"/>
      <c r="E112" s="27" t="s">
        <v>26</v>
      </c>
      <c r="F112" s="27"/>
      <c r="G112" s="27" t="s">
        <v>26</v>
      </c>
      <c r="H112" s="27" t="s">
        <v>26</v>
      </c>
      <c r="I112" s="44"/>
      <c r="J112" s="33" t="s">
        <v>26</v>
      </c>
      <c r="K112" s="27" t="s">
        <v>26</v>
      </c>
      <c r="L112" s="27"/>
      <c r="M112" s="27"/>
      <c r="N112" s="27"/>
      <c r="O112" s="27"/>
      <c r="P112" s="27"/>
      <c r="Q112" s="27"/>
      <c r="R112" s="27"/>
      <c r="S112" s="27"/>
      <c r="T112" s="27"/>
      <c r="U112" s="47"/>
      <c r="V112" s="49" t="s">
        <v>24</v>
      </c>
      <c r="W112" s="49" t="s">
        <v>54</v>
      </c>
      <c r="X112" s="53" t="s">
        <v>719</v>
      </c>
      <c r="Y112" s="51" t="s">
        <v>111</v>
      </c>
      <c r="Z112" s="100">
        <f>IF(COUNTA(J112:S112)&gt;'Análises Trabalhos'!$M$100,0,1)</f>
        <v>1</v>
      </c>
    </row>
    <row r="113" spans="1:26" s="18" customFormat="1" ht="36" customHeight="1" x14ac:dyDescent="0.25">
      <c r="A113" s="30" t="s">
        <v>280</v>
      </c>
      <c r="B113" s="35" t="s">
        <v>774</v>
      </c>
      <c r="C113" s="38" t="s">
        <v>28</v>
      </c>
      <c r="D113" s="43"/>
      <c r="E113" s="27"/>
      <c r="F113" s="27" t="s">
        <v>26</v>
      </c>
      <c r="G113" s="27"/>
      <c r="H113" s="27"/>
      <c r="I113" s="44"/>
      <c r="J113" s="33" t="s">
        <v>26</v>
      </c>
      <c r="K113" s="27" t="s">
        <v>26</v>
      </c>
      <c r="L113" s="27"/>
      <c r="M113" s="27" t="s">
        <v>26</v>
      </c>
      <c r="N113" s="27"/>
      <c r="O113" s="27"/>
      <c r="P113" s="27" t="s">
        <v>26</v>
      </c>
      <c r="Q113" s="27"/>
      <c r="R113" s="27"/>
      <c r="S113" s="27"/>
      <c r="T113" s="27"/>
      <c r="U113" s="47"/>
      <c r="V113" s="49" t="s">
        <v>17</v>
      </c>
      <c r="W113" s="49" t="s">
        <v>250</v>
      </c>
      <c r="X113" s="53" t="s">
        <v>281</v>
      </c>
      <c r="Y113" s="51" t="s">
        <v>282</v>
      </c>
      <c r="Z113" s="100">
        <f>IF(COUNTA(J113:S113)&gt;'Análises Trabalhos'!$M$100,0,1)</f>
        <v>1</v>
      </c>
    </row>
    <row r="114" spans="1:26" s="18" customFormat="1" ht="36" customHeight="1" x14ac:dyDescent="0.25">
      <c r="A114" s="30" t="s">
        <v>444</v>
      </c>
      <c r="B114" s="35" t="s">
        <v>768</v>
      </c>
      <c r="C114" s="38" t="s">
        <v>28</v>
      </c>
      <c r="D114" s="43" t="s">
        <v>26</v>
      </c>
      <c r="E114" s="27"/>
      <c r="F114" s="27" t="s">
        <v>26</v>
      </c>
      <c r="G114" s="27" t="s">
        <v>26</v>
      </c>
      <c r="H114" s="27"/>
      <c r="I114" s="44"/>
      <c r="J114" s="33"/>
      <c r="K114" s="27"/>
      <c r="L114" s="27"/>
      <c r="M114" s="27"/>
      <c r="N114" s="27"/>
      <c r="O114" s="27"/>
      <c r="P114" s="27"/>
      <c r="Q114" s="27"/>
      <c r="R114" s="27"/>
      <c r="S114" s="27"/>
      <c r="T114" s="27"/>
      <c r="U114" s="47" t="s">
        <v>26</v>
      </c>
      <c r="V114" s="49"/>
      <c r="W114" s="49" t="s">
        <v>116</v>
      </c>
      <c r="X114" s="53" t="s">
        <v>445</v>
      </c>
      <c r="Y114" s="51" t="s">
        <v>111</v>
      </c>
      <c r="Z114" s="100">
        <f>IF(COUNTA(J114:S114)&gt;'Análises Trabalhos'!$M$100,0,1)</f>
        <v>1</v>
      </c>
    </row>
    <row r="115" spans="1:26" s="18" customFormat="1" ht="36" customHeight="1" x14ac:dyDescent="0.25">
      <c r="A115" s="30" t="s">
        <v>646</v>
      </c>
      <c r="B115" s="35" t="s">
        <v>11</v>
      </c>
      <c r="C115" s="38" t="s">
        <v>28</v>
      </c>
      <c r="D115" s="43"/>
      <c r="E115" s="27"/>
      <c r="F115" s="27" t="s">
        <v>26</v>
      </c>
      <c r="G115" s="27"/>
      <c r="H115" s="27"/>
      <c r="I115" s="44"/>
      <c r="J115" s="33"/>
      <c r="K115" s="27"/>
      <c r="L115" s="27" t="s">
        <v>26</v>
      </c>
      <c r="M115" s="27"/>
      <c r="N115" s="27"/>
      <c r="O115" s="27"/>
      <c r="P115" s="27"/>
      <c r="Q115" s="27"/>
      <c r="R115" s="27"/>
      <c r="S115" s="27"/>
      <c r="T115" s="27"/>
      <c r="U115" s="47"/>
      <c r="V115" s="49" t="s">
        <v>23</v>
      </c>
      <c r="W115" s="49" t="s">
        <v>250</v>
      </c>
      <c r="X115" s="53" t="s">
        <v>647</v>
      </c>
      <c r="Y115" s="51" t="s">
        <v>648</v>
      </c>
      <c r="Z115" s="100">
        <f>IF(COUNTA(J115:S115)&gt;'Análises Trabalhos'!$M$100,0,1)</f>
        <v>1</v>
      </c>
    </row>
    <row r="116" spans="1:26" s="18" customFormat="1" ht="36" customHeight="1" x14ac:dyDescent="0.25">
      <c r="A116" s="30" t="s">
        <v>624</v>
      </c>
      <c r="B116" s="35" t="s">
        <v>787</v>
      </c>
      <c r="C116" s="38" t="s">
        <v>28</v>
      </c>
      <c r="D116" s="43"/>
      <c r="E116" s="27"/>
      <c r="F116" s="27" t="s">
        <v>26</v>
      </c>
      <c r="G116" s="27"/>
      <c r="H116" s="27"/>
      <c r="I116" s="44"/>
      <c r="J116" s="33"/>
      <c r="K116" s="27"/>
      <c r="L116" s="27"/>
      <c r="M116" s="27"/>
      <c r="N116" s="27"/>
      <c r="O116" s="27"/>
      <c r="P116" s="27"/>
      <c r="Q116" s="27"/>
      <c r="R116" s="27"/>
      <c r="S116" s="27" t="s">
        <v>26</v>
      </c>
      <c r="T116" s="27"/>
      <c r="U116" s="47"/>
      <c r="V116" s="49" t="s">
        <v>17</v>
      </c>
      <c r="W116" s="49" t="s">
        <v>250</v>
      </c>
      <c r="X116" s="53" t="s">
        <v>625</v>
      </c>
      <c r="Y116" s="51" t="s">
        <v>626</v>
      </c>
      <c r="Z116" s="100">
        <f>IF(COUNTA(J116:S116)&gt;'Análises Trabalhos'!$M$100,0,1)</f>
        <v>1</v>
      </c>
    </row>
    <row r="117" spans="1:26" s="18" customFormat="1" ht="36" customHeight="1" x14ac:dyDescent="0.25">
      <c r="A117" s="30" t="s">
        <v>673</v>
      </c>
      <c r="B117" s="35" t="s">
        <v>8</v>
      </c>
      <c r="C117" s="38" t="s">
        <v>731</v>
      </c>
      <c r="D117" s="43"/>
      <c r="E117" s="27"/>
      <c r="F117" s="27" t="s">
        <v>26</v>
      </c>
      <c r="G117" s="27" t="s">
        <v>26</v>
      </c>
      <c r="H117" s="27"/>
      <c r="I117" s="44"/>
      <c r="J117" s="33"/>
      <c r="K117" s="27"/>
      <c r="L117" s="27"/>
      <c r="M117" s="27" t="s">
        <v>26</v>
      </c>
      <c r="N117" s="27" t="s">
        <v>26</v>
      </c>
      <c r="O117" s="27"/>
      <c r="P117" s="27"/>
      <c r="Q117" s="27" t="s">
        <v>26</v>
      </c>
      <c r="R117" s="27"/>
      <c r="S117" s="27" t="s">
        <v>26</v>
      </c>
      <c r="T117" s="27"/>
      <c r="U117" s="47"/>
      <c r="V117" s="49" t="s">
        <v>17</v>
      </c>
      <c r="W117" s="49" t="s">
        <v>116</v>
      </c>
      <c r="X117" s="53" t="s">
        <v>674</v>
      </c>
      <c r="Y117" s="51" t="s">
        <v>675</v>
      </c>
      <c r="Z117" s="100">
        <f>IF(COUNTA(J117:S117)&gt;'Análises Trabalhos'!$M$100,0,1)</f>
        <v>1</v>
      </c>
    </row>
    <row r="118" spans="1:26" s="18" customFormat="1" ht="36" customHeight="1" x14ac:dyDescent="0.25">
      <c r="A118" s="30" t="s">
        <v>239</v>
      </c>
      <c r="B118" s="35" t="s">
        <v>782</v>
      </c>
      <c r="C118" s="38" t="s">
        <v>28</v>
      </c>
      <c r="D118" s="43"/>
      <c r="E118" s="27"/>
      <c r="F118" s="27" t="s">
        <v>26</v>
      </c>
      <c r="G118" s="27"/>
      <c r="H118" s="27"/>
      <c r="I118" s="44"/>
      <c r="J118" s="33"/>
      <c r="K118" s="27" t="s">
        <v>26</v>
      </c>
      <c r="L118" s="27"/>
      <c r="M118" s="27"/>
      <c r="N118" s="27"/>
      <c r="O118" s="27"/>
      <c r="P118" s="27"/>
      <c r="Q118" s="27" t="s">
        <v>26</v>
      </c>
      <c r="R118" s="27"/>
      <c r="S118" s="27"/>
      <c r="T118" s="27"/>
      <c r="U118" s="47"/>
      <c r="V118" s="49" t="s">
        <v>17</v>
      </c>
      <c r="W118" s="49" t="s">
        <v>240</v>
      </c>
      <c r="X118" s="53" t="s">
        <v>241</v>
      </c>
      <c r="Y118" s="51" t="s">
        <v>242</v>
      </c>
      <c r="Z118" s="100">
        <f>IF(COUNTA(J118:S118)&gt;'Análises Trabalhos'!$M$100,0,1)</f>
        <v>1</v>
      </c>
    </row>
    <row r="119" spans="1:26" s="18" customFormat="1" ht="36" customHeight="1" x14ac:dyDescent="0.25">
      <c r="A119" s="30" t="s">
        <v>189</v>
      </c>
      <c r="B119" s="35" t="s">
        <v>9</v>
      </c>
      <c r="C119" s="38" t="s">
        <v>16</v>
      </c>
      <c r="D119" s="43"/>
      <c r="E119" s="27" t="s">
        <v>26</v>
      </c>
      <c r="F119" s="27"/>
      <c r="G119" s="27" t="s">
        <v>26</v>
      </c>
      <c r="H119" s="27"/>
      <c r="I119" s="44"/>
      <c r="J119" s="33"/>
      <c r="K119" s="27"/>
      <c r="L119" s="27"/>
      <c r="M119" s="27"/>
      <c r="N119" s="27"/>
      <c r="O119" s="27"/>
      <c r="P119" s="27"/>
      <c r="Q119" s="27"/>
      <c r="R119" s="27"/>
      <c r="S119" s="27"/>
      <c r="T119" s="27"/>
      <c r="U119" s="47" t="s">
        <v>26</v>
      </c>
      <c r="V119" s="49" t="s">
        <v>17</v>
      </c>
      <c r="W119" s="49" t="s">
        <v>116</v>
      </c>
      <c r="X119" s="53" t="s">
        <v>190</v>
      </c>
      <c r="Y119" s="51" t="s">
        <v>191</v>
      </c>
      <c r="Z119" s="100">
        <f>IF(COUNTA(J119:S119)&gt;'Análises Trabalhos'!$M$100,0,1)</f>
        <v>1</v>
      </c>
    </row>
    <row r="120" spans="1:26" s="18" customFormat="1" ht="36" customHeight="1" x14ac:dyDescent="0.25">
      <c r="A120" s="30" t="s">
        <v>546</v>
      </c>
      <c r="B120" s="35" t="s">
        <v>7</v>
      </c>
      <c r="C120" s="38" t="s">
        <v>28</v>
      </c>
      <c r="D120" s="43" t="s">
        <v>26</v>
      </c>
      <c r="E120" s="27"/>
      <c r="F120" s="27" t="s">
        <v>26</v>
      </c>
      <c r="G120" s="27"/>
      <c r="H120" s="27"/>
      <c r="I120" s="44"/>
      <c r="J120" s="33"/>
      <c r="K120" s="27"/>
      <c r="L120" s="27"/>
      <c r="M120" s="27"/>
      <c r="N120" s="27"/>
      <c r="O120" s="27"/>
      <c r="P120" s="27"/>
      <c r="Q120" s="27"/>
      <c r="R120" s="27"/>
      <c r="S120" s="27"/>
      <c r="T120" s="27" t="s">
        <v>26</v>
      </c>
      <c r="U120" s="47"/>
      <c r="V120" s="49" t="s">
        <v>207</v>
      </c>
      <c r="W120" s="49" t="s">
        <v>116</v>
      </c>
      <c r="X120" s="53" t="s">
        <v>547</v>
      </c>
      <c r="Y120" s="51" t="s">
        <v>548</v>
      </c>
      <c r="Z120" s="100">
        <f>IF(COUNTA(J120:S120)&gt;'Análises Trabalhos'!$M$100,0,1)</f>
        <v>1</v>
      </c>
    </row>
    <row r="121" spans="1:26" s="18" customFormat="1" ht="36" customHeight="1" x14ac:dyDescent="0.25">
      <c r="A121" s="30" t="s">
        <v>271</v>
      </c>
      <c r="B121" s="35" t="s">
        <v>774</v>
      </c>
      <c r="C121" s="38" t="s">
        <v>28</v>
      </c>
      <c r="D121" s="43"/>
      <c r="E121" s="27"/>
      <c r="F121" s="27" t="s">
        <v>26</v>
      </c>
      <c r="G121" s="27" t="s">
        <v>26</v>
      </c>
      <c r="H121" s="27"/>
      <c r="I121" s="44"/>
      <c r="J121" s="33"/>
      <c r="K121" s="27"/>
      <c r="L121" s="27"/>
      <c r="M121" s="27"/>
      <c r="N121" s="27" t="s">
        <v>26</v>
      </c>
      <c r="O121" s="27"/>
      <c r="P121" s="27"/>
      <c r="Q121" s="27"/>
      <c r="R121" s="27"/>
      <c r="S121" s="27"/>
      <c r="T121" s="27"/>
      <c r="U121" s="47"/>
      <c r="V121" s="49" t="s">
        <v>17</v>
      </c>
      <c r="W121" s="49" t="s">
        <v>116</v>
      </c>
      <c r="X121" s="53" t="s">
        <v>272</v>
      </c>
      <c r="Y121" s="51" t="s">
        <v>273</v>
      </c>
      <c r="Z121" s="100">
        <f>IF(COUNTA(J121:S121)&gt;'Análises Trabalhos'!$M$100,0,1)</f>
        <v>1</v>
      </c>
    </row>
    <row r="122" spans="1:26" s="18" customFormat="1" ht="36" customHeight="1" x14ac:dyDescent="0.25">
      <c r="A122" s="30" t="s">
        <v>534</v>
      </c>
      <c r="B122" s="35" t="s">
        <v>7</v>
      </c>
      <c r="C122" s="38" t="s">
        <v>28</v>
      </c>
      <c r="D122" s="43" t="s">
        <v>26</v>
      </c>
      <c r="E122" s="27"/>
      <c r="F122" s="27" t="s">
        <v>26</v>
      </c>
      <c r="G122" s="27"/>
      <c r="H122" s="27"/>
      <c r="I122" s="44"/>
      <c r="J122" s="33"/>
      <c r="K122" s="27" t="s">
        <v>26</v>
      </c>
      <c r="L122" s="27"/>
      <c r="M122" s="27"/>
      <c r="N122" s="27"/>
      <c r="O122" s="27"/>
      <c r="P122" s="27"/>
      <c r="Q122" s="27"/>
      <c r="R122" s="27"/>
      <c r="S122" s="27"/>
      <c r="T122" s="27" t="s">
        <v>26</v>
      </c>
      <c r="U122" s="47"/>
      <c r="V122" s="49" t="s">
        <v>207</v>
      </c>
      <c r="W122" s="49" t="s">
        <v>116</v>
      </c>
      <c r="X122" s="53" t="s">
        <v>535</v>
      </c>
      <c r="Y122" s="51" t="s">
        <v>536</v>
      </c>
      <c r="Z122" s="100">
        <f>IF(COUNTA(J122:S122)&gt;'Análises Trabalhos'!$M$100,0,1)</f>
        <v>1</v>
      </c>
    </row>
    <row r="123" spans="1:26" s="18" customFormat="1" ht="36" customHeight="1" x14ac:dyDescent="0.25">
      <c r="A123" s="30" t="s">
        <v>679</v>
      </c>
      <c r="B123" s="35" t="s">
        <v>8</v>
      </c>
      <c r="C123" s="38" t="s">
        <v>731</v>
      </c>
      <c r="D123" s="43"/>
      <c r="E123" s="27"/>
      <c r="F123" s="27" t="s">
        <v>26</v>
      </c>
      <c r="G123" s="27"/>
      <c r="H123" s="27"/>
      <c r="I123" s="44"/>
      <c r="J123" s="33"/>
      <c r="K123" s="27" t="s">
        <v>26</v>
      </c>
      <c r="L123" s="27"/>
      <c r="M123" s="27"/>
      <c r="N123" s="27"/>
      <c r="O123" s="27"/>
      <c r="P123" s="27"/>
      <c r="Q123" s="27"/>
      <c r="R123" s="27"/>
      <c r="S123" s="27"/>
      <c r="T123" s="27"/>
      <c r="U123" s="47"/>
      <c r="V123" s="49" t="s">
        <v>23</v>
      </c>
      <c r="W123" s="49" t="s">
        <v>54</v>
      </c>
      <c r="X123" s="53" t="s">
        <v>680</v>
      </c>
      <c r="Y123" s="51" t="s">
        <v>681</v>
      </c>
      <c r="Z123" s="100">
        <f>IF(COUNTA(J123:S123)&gt;'Análises Trabalhos'!$M$100,0,1)</f>
        <v>1</v>
      </c>
    </row>
    <row r="124" spans="1:26" s="18" customFormat="1" ht="36" customHeight="1" x14ac:dyDescent="0.25">
      <c r="A124" s="30" t="s">
        <v>195</v>
      </c>
      <c r="B124" s="35" t="s">
        <v>9</v>
      </c>
      <c r="C124" s="38" t="s">
        <v>16</v>
      </c>
      <c r="D124" s="43"/>
      <c r="E124" s="27" t="s">
        <v>26</v>
      </c>
      <c r="F124" s="27" t="s">
        <v>26</v>
      </c>
      <c r="G124" s="27" t="s">
        <v>26</v>
      </c>
      <c r="H124" s="27"/>
      <c r="I124" s="44"/>
      <c r="J124" s="33"/>
      <c r="K124" s="27"/>
      <c r="L124" s="27"/>
      <c r="M124" s="27"/>
      <c r="N124" s="27"/>
      <c r="O124" s="27"/>
      <c r="P124" s="27"/>
      <c r="Q124" s="27"/>
      <c r="R124" s="27"/>
      <c r="S124" s="27"/>
      <c r="T124" s="27"/>
      <c r="U124" s="47" t="s">
        <v>26</v>
      </c>
      <c r="V124" s="49" t="s">
        <v>17</v>
      </c>
      <c r="W124" s="49" t="s">
        <v>116</v>
      </c>
      <c r="X124" s="53" t="s">
        <v>196</v>
      </c>
      <c r="Y124" s="51" t="s">
        <v>197</v>
      </c>
      <c r="Z124" s="100">
        <f>IF(COUNTA(J124:S124)&gt;'Análises Trabalhos'!$M$100,0,1)</f>
        <v>1</v>
      </c>
    </row>
    <row r="125" spans="1:26" s="18" customFormat="1" ht="36" customHeight="1" x14ac:dyDescent="0.25">
      <c r="A125" s="30" t="s">
        <v>195</v>
      </c>
      <c r="B125" s="35" t="s">
        <v>788</v>
      </c>
      <c r="C125" s="38" t="s">
        <v>28</v>
      </c>
      <c r="D125" s="43"/>
      <c r="E125" s="27" t="s">
        <v>26</v>
      </c>
      <c r="F125" s="27" t="s">
        <v>26</v>
      </c>
      <c r="G125" s="27"/>
      <c r="H125" s="27"/>
      <c r="I125" s="44"/>
      <c r="J125" s="33"/>
      <c r="K125" s="27"/>
      <c r="L125" s="27"/>
      <c r="M125" s="27"/>
      <c r="N125" s="27"/>
      <c r="O125" s="27"/>
      <c r="P125" s="27"/>
      <c r="Q125" s="27"/>
      <c r="R125" s="27"/>
      <c r="S125" s="27"/>
      <c r="T125" s="27"/>
      <c r="U125" s="47" t="s">
        <v>26</v>
      </c>
      <c r="V125" s="49" t="s">
        <v>17</v>
      </c>
      <c r="W125" s="49" t="s">
        <v>116</v>
      </c>
      <c r="X125" s="53" t="s">
        <v>196</v>
      </c>
      <c r="Y125" s="51" t="s">
        <v>197</v>
      </c>
      <c r="Z125" s="100">
        <f>IF(COUNTA(J125:S125)&gt;'Análises Trabalhos'!$M$100,0,1)</f>
        <v>1</v>
      </c>
    </row>
    <row r="126" spans="1:26" s="18" customFormat="1" ht="36" customHeight="1" x14ac:dyDescent="0.25">
      <c r="A126" s="30" t="s">
        <v>198</v>
      </c>
      <c r="B126" s="35" t="s">
        <v>9</v>
      </c>
      <c r="C126" s="38" t="s">
        <v>16</v>
      </c>
      <c r="D126" s="43"/>
      <c r="E126" s="27" t="s">
        <v>26</v>
      </c>
      <c r="F126" s="27" t="s">
        <v>26</v>
      </c>
      <c r="G126" s="27" t="s">
        <v>26</v>
      </c>
      <c r="H126" s="27"/>
      <c r="I126" s="44"/>
      <c r="J126" s="33"/>
      <c r="K126" s="27"/>
      <c r="L126" s="27"/>
      <c r="M126" s="27" t="s">
        <v>26</v>
      </c>
      <c r="N126" s="27"/>
      <c r="O126" s="27"/>
      <c r="P126" s="27"/>
      <c r="Q126" s="27"/>
      <c r="R126" s="27"/>
      <c r="S126" s="27"/>
      <c r="T126" s="27"/>
      <c r="U126" s="47"/>
      <c r="V126" s="49" t="s">
        <v>23</v>
      </c>
      <c r="W126" s="49" t="s">
        <v>116</v>
      </c>
      <c r="X126" s="53" t="s">
        <v>199</v>
      </c>
      <c r="Y126" s="51" t="s">
        <v>200</v>
      </c>
      <c r="Z126" s="100">
        <f>IF(COUNTA(J126:S126)&gt;'Análises Trabalhos'!$M$100,0,1)</f>
        <v>1</v>
      </c>
    </row>
    <row r="127" spans="1:26" s="18" customFormat="1" ht="36" customHeight="1" x14ac:dyDescent="0.25">
      <c r="A127" s="30" t="s">
        <v>198</v>
      </c>
      <c r="B127" s="35" t="s">
        <v>788</v>
      </c>
      <c r="C127" s="38" t="s">
        <v>28</v>
      </c>
      <c r="D127" s="43"/>
      <c r="E127" s="27" t="s">
        <v>26</v>
      </c>
      <c r="F127" s="27" t="s">
        <v>26</v>
      </c>
      <c r="G127" s="27" t="s">
        <v>26</v>
      </c>
      <c r="H127" s="27"/>
      <c r="I127" s="44"/>
      <c r="J127" s="33"/>
      <c r="K127" s="27"/>
      <c r="L127" s="27"/>
      <c r="M127" s="27"/>
      <c r="N127" s="27"/>
      <c r="O127" s="27"/>
      <c r="P127" s="27"/>
      <c r="Q127" s="27"/>
      <c r="R127" s="27"/>
      <c r="S127" s="27"/>
      <c r="T127" s="27"/>
      <c r="U127" s="47" t="s">
        <v>26</v>
      </c>
      <c r="V127" s="49" t="s">
        <v>17</v>
      </c>
      <c r="W127" s="49" t="s">
        <v>116</v>
      </c>
      <c r="X127" s="53" t="s">
        <v>199</v>
      </c>
      <c r="Y127" s="51" t="s">
        <v>200</v>
      </c>
      <c r="Z127" s="100">
        <f>IF(COUNTA(J127:S127)&gt;'Análises Trabalhos'!$M$100,0,1)</f>
        <v>1</v>
      </c>
    </row>
    <row r="128" spans="1:26" s="18" customFormat="1" ht="36" customHeight="1" x14ac:dyDescent="0.25">
      <c r="A128" s="30" t="s">
        <v>283</v>
      </c>
      <c r="B128" s="35" t="s">
        <v>779</v>
      </c>
      <c r="C128" s="38" t="s">
        <v>28</v>
      </c>
      <c r="D128" s="43"/>
      <c r="E128" s="27"/>
      <c r="F128" s="27" t="s">
        <v>26</v>
      </c>
      <c r="G128" s="27"/>
      <c r="H128" s="27"/>
      <c r="I128" s="44"/>
      <c r="J128" s="33"/>
      <c r="K128" s="27"/>
      <c r="L128" s="27"/>
      <c r="M128" s="27"/>
      <c r="N128" s="27"/>
      <c r="O128" s="27"/>
      <c r="P128" s="27"/>
      <c r="Q128" s="27" t="s">
        <v>26</v>
      </c>
      <c r="R128" s="27"/>
      <c r="S128" s="27"/>
      <c r="T128" s="27"/>
      <c r="U128" s="47" t="s">
        <v>26</v>
      </c>
      <c r="V128" s="49" t="s">
        <v>61</v>
      </c>
      <c r="W128" s="49" t="s">
        <v>54</v>
      </c>
      <c r="X128" s="53" t="s">
        <v>284</v>
      </c>
      <c r="Y128" s="51" t="s">
        <v>285</v>
      </c>
      <c r="Z128" s="100">
        <f>IF(COUNTA(J128:S128)&gt;'Análises Trabalhos'!$M$100,0,1)</f>
        <v>1</v>
      </c>
    </row>
    <row r="129" spans="1:26" s="18" customFormat="1" ht="36" customHeight="1" x14ac:dyDescent="0.25">
      <c r="A129" s="30" t="s">
        <v>416</v>
      </c>
      <c r="B129" s="35" t="s">
        <v>10</v>
      </c>
      <c r="C129" s="38" t="s">
        <v>28</v>
      </c>
      <c r="D129" s="43"/>
      <c r="E129" s="27"/>
      <c r="F129" s="27" t="s">
        <v>26</v>
      </c>
      <c r="G129" s="27"/>
      <c r="H129" s="27"/>
      <c r="I129" s="44"/>
      <c r="J129" s="33"/>
      <c r="K129" s="27" t="s">
        <v>26</v>
      </c>
      <c r="L129" s="27" t="s">
        <v>26</v>
      </c>
      <c r="M129" s="27"/>
      <c r="N129" s="27"/>
      <c r="O129" s="27"/>
      <c r="P129" s="27"/>
      <c r="Q129" s="27" t="s">
        <v>26</v>
      </c>
      <c r="R129" s="27"/>
      <c r="S129" s="27"/>
      <c r="T129" s="27"/>
      <c r="U129" s="47"/>
      <c r="V129" s="49" t="s">
        <v>17</v>
      </c>
      <c r="W129" s="49" t="s">
        <v>54</v>
      </c>
      <c r="X129" s="53" t="s">
        <v>417</v>
      </c>
      <c r="Y129" s="51" t="s">
        <v>418</v>
      </c>
      <c r="Z129" s="100">
        <f>IF(COUNTA(J129:S129)&gt;'Análises Trabalhos'!$M$100,0,1)</f>
        <v>1</v>
      </c>
    </row>
    <row r="130" spans="1:26" s="18" customFormat="1" ht="36" customHeight="1" x14ac:dyDescent="0.25">
      <c r="A130" s="30" t="s">
        <v>702</v>
      </c>
      <c r="B130" s="35" t="s">
        <v>779</v>
      </c>
      <c r="C130" s="38" t="s">
        <v>28</v>
      </c>
      <c r="D130" s="43"/>
      <c r="E130" s="27" t="s">
        <v>26</v>
      </c>
      <c r="F130" s="27" t="s">
        <v>26</v>
      </c>
      <c r="G130" s="27"/>
      <c r="H130" s="27"/>
      <c r="I130" s="44"/>
      <c r="J130" s="33"/>
      <c r="K130" s="27"/>
      <c r="L130" s="27"/>
      <c r="M130" s="27"/>
      <c r="N130" s="27"/>
      <c r="O130" s="27"/>
      <c r="P130" s="27"/>
      <c r="Q130" s="27" t="s">
        <v>26</v>
      </c>
      <c r="R130" s="27"/>
      <c r="S130" s="27"/>
      <c r="T130" s="27"/>
      <c r="U130" s="47"/>
      <c r="V130" s="49"/>
      <c r="W130" s="49" t="s">
        <v>240</v>
      </c>
      <c r="X130" s="53" t="s">
        <v>703</v>
      </c>
      <c r="Y130" s="51" t="s">
        <v>111</v>
      </c>
      <c r="Z130" s="100">
        <f>IF(COUNTA(J130:S130)&gt;'Análises Trabalhos'!$M$100,0,1)</f>
        <v>1</v>
      </c>
    </row>
    <row r="131" spans="1:26" s="18" customFormat="1" ht="36" customHeight="1" x14ac:dyDescent="0.25">
      <c r="A131" s="30" t="s">
        <v>603</v>
      </c>
      <c r="B131" s="35" t="s">
        <v>769</v>
      </c>
      <c r="C131" s="38" t="s">
        <v>28</v>
      </c>
      <c r="D131" s="43" t="s">
        <v>26</v>
      </c>
      <c r="E131" s="27"/>
      <c r="F131" s="27" t="s">
        <v>26</v>
      </c>
      <c r="G131" s="27"/>
      <c r="H131" s="27"/>
      <c r="I131" s="44"/>
      <c r="J131" s="33"/>
      <c r="K131" s="27" t="s">
        <v>26</v>
      </c>
      <c r="L131" s="27"/>
      <c r="M131" s="27"/>
      <c r="N131" s="27"/>
      <c r="O131" s="27"/>
      <c r="P131" s="27"/>
      <c r="Q131" s="27"/>
      <c r="R131" s="27"/>
      <c r="S131" s="27"/>
      <c r="T131" s="27" t="s">
        <v>26</v>
      </c>
      <c r="U131" s="47"/>
      <c r="V131" s="49" t="s">
        <v>23</v>
      </c>
      <c r="W131" s="49" t="s">
        <v>54</v>
      </c>
      <c r="X131" s="53" t="s">
        <v>604</v>
      </c>
      <c r="Y131" s="51" t="s">
        <v>605</v>
      </c>
      <c r="Z131" s="100">
        <f>IF(COUNTA(J131:S131)&gt;'Análises Trabalhos'!$M$100,0,1)</f>
        <v>1</v>
      </c>
    </row>
    <row r="132" spans="1:26" s="18" customFormat="1" ht="36" customHeight="1" x14ac:dyDescent="0.25">
      <c r="A132" s="30" t="s">
        <v>494</v>
      </c>
      <c r="B132" s="35" t="s">
        <v>777</v>
      </c>
      <c r="C132" s="38" t="s">
        <v>28</v>
      </c>
      <c r="D132" s="43" t="s">
        <v>26</v>
      </c>
      <c r="E132" s="27"/>
      <c r="F132" s="27"/>
      <c r="G132" s="27"/>
      <c r="H132" s="27"/>
      <c r="I132" s="44"/>
      <c r="J132" s="33"/>
      <c r="K132" s="27"/>
      <c r="L132" s="27"/>
      <c r="M132" s="27"/>
      <c r="N132" s="27"/>
      <c r="O132" s="27"/>
      <c r="P132" s="27"/>
      <c r="Q132" s="27"/>
      <c r="R132" s="27"/>
      <c r="S132" s="27"/>
      <c r="T132" s="27" t="s">
        <v>26</v>
      </c>
      <c r="U132" s="47"/>
      <c r="V132" s="49" t="s">
        <v>17</v>
      </c>
      <c r="W132" s="49" t="s">
        <v>54</v>
      </c>
      <c r="X132" s="53" t="s">
        <v>495</v>
      </c>
      <c r="Y132" s="51" t="s">
        <v>496</v>
      </c>
      <c r="Z132" s="100">
        <f>IF(COUNTA(J132:S132)&gt;'Análises Trabalhos'!$M$100,0,1)</f>
        <v>1</v>
      </c>
    </row>
    <row r="133" spans="1:26" s="18" customFormat="1" ht="36" customHeight="1" x14ac:dyDescent="0.25">
      <c r="A133" s="30" t="s">
        <v>612</v>
      </c>
      <c r="B133" s="35" t="s">
        <v>780</v>
      </c>
      <c r="C133" s="38" t="s">
        <v>28</v>
      </c>
      <c r="D133" s="43"/>
      <c r="E133" s="27"/>
      <c r="F133" s="27"/>
      <c r="G133" s="27" t="s">
        <v>26</v>
      </c>
      <c r="H133" s="27"/>
      <c r="I133" s="44"/>
      <c r="J133" s="33"/>
      <c r="K133" s="27"/>
      <c r="L133" s="27"/>
      <c r="M133" s="27"/>
      <c r="N133" s="27"/>
      <c r="O133" s="27"/>
      <c r="P133" s="27"/>
      <c r="Q133" s="27" t="s">
        <v>26</v>
      </c>
      <c r="R133" s="27"/>
      <c r="S133" s="27"/>
      <c r="T133" s="27"/>
      <c r="U133" s="47"/>
      <c r="V133" s="49" t="s">
        <v>61</v>
      </c>
      <c r="W133" s="49" t="s">
        <v>54</v>
      </c>
      <c r="X133" s="53" t="s">
        <v>613</v>
      </c>
      <c r="Y133" s="51" t="s">
        <v>614</v>
      </c>
      <c r="Z133" s="100">
        <f>IF(COUNTA(J133:S133)&gt;'Análises Trabalhos'!$M$100,0,1)</f>
        <v>1</v>
      </c>
    </row>
    <row r="134" spans="1:26" s="18" customFormat="1" ht="36" customHeight="1" x14ac:dyDescent="0.25">
      <c r="A134" s="30" t="s">
        <v>716</v>
      </c>
      <c r="B134" s="35" t="s">
        <v>14</v>
      </c>
      <c r="C134" s="38" t="s">
        <v>731</v>
      </c>
      <c r="D134" s="43"/>
      <c r="E134" s="27" t="s">
        <v>26</v>
      </c>
      <c r="F134" s="27"/>
      <c r="G134" s="27" t="s">
        <v>26</v>
      </c>
      <c r="H134" s="27" t="s">
        <v>26</v>
      </c>
      <c r="I134" s="44"/>
      <c r="J134" s="33" t="s">
        <v>26</v>
      </c>
      <c r="K134" s="27" t="s">
        <v>26</v>
      </c>
      <c r="L134" s="27" t="s">
        <v>26</v>
      </c>
      <c r="M134" s="27"/>
      <c r="N134" s="27"/>
      <c r="O134" s="27"/>
      <c r="P134" s="27" t="s">
        <v>26</v>
      </c>
      <c r="Q134" s="27" t="s">
        <v>26</v>
      </c>
      <c r="R134" s="27"/>
      <c r="S134" s="27"/>
      <c r="T134" s="27"/>
      <c r="U134" s="47"/>
      <c r="V134" s="49" t="s">
        <v>61</v>
      </c>
      <c r="W134" s="49" t="s">
        <v>54</v>
      </c>
      <c r="X134" s="53" t="s">
        <v>717</v>
      </c>
      <c r="Y134" s="51" t="s">
        <v>111</v>
      </c>
      <c r="Z134" s="100">
        <f>IF(COUNTA(J134:S134)&gt;'Análises Trabalhos'!$M$100,0,1)</f>
        <v>1</v>
      </c>
    </row>
    <row r="135" spans="1:26" s="18" customFormat="1" ht="36" customHeight="1" x14ac:dyDescent="0.25">
      <c r="A135" s="30" t="s">
        <v>163</v>
      </c>
      <c r="B135" s="35" t="s">
        <v>13</v>
      </c>
      <c r="C135" s="38" t="s">
        <v>16</v>
      </c>
      <c r="D135" s="43"/>
      <c r="E135" s="27" t="s">
        <v>26</v>
      </c>
      <c r="F135" s="27"/>
      <c r="G135" s="27" t="s">
        <v>26</v>
      </c>
      <c r="H135" s="27"/>
      <c r="I135" s="44" t="s">
        <v>26</v>
      </c>
      <c r="J135" s="33"/>
      <c r="K135" s="27"/>
      <c r="L135" s="27"/>
      <c r="M135" s="27"/>
      <c r="N135" s="27"/>
      <c r="O135" s="27"/>
      <c r="P135" s="27"/>
      <c r="Q135" s="27"/>
      <c r="R135" s="27"/>
      <c r="S135" s="27"/>
      <c r="T135" s="27"/>
      <c r="U135" s="47" t="s">
        <v>26</v>
      </c>
      <c r="V135" s="49" t="s">
        <v>23</v>
      </c>
      <c r="W135" s="49" t="s">
        <v>54</v>
      </c>
      <c r="X135" s="53" t="s">
        <v>164</v>
      </c>
      <c r="Y135" s="51" t="s">
        <v>165</v>
      </c>
      <c r="Z135" s="100">
        <f>IF(COUNTA(J135:S135)&gt;'Análises Trabalhos'!$M$100,0,1)</f>
        <v>1</v>
      </c>
    </row>
    <row r="136" spans="1:26" s="18" customFormat="1" ht="36" customHeight="1" x14ac:dyDescent="0.25">
      <c r="A136" s="30" t="s">
        <v>643</v>
      </c>
      <c r="B136" s="35" t="s">
        <v>11</v>
      </c>
      <c r="C136" s="38" t="s">
        <v>28</v>
      </c>
      <c r="D136" s="43"/>
      <c r="E136" s="27" t="s">
        <v>26</v>
      </c>
      <c r="F136" s="27"/>
      <c r="G136" s="27"/>
      <c r="H136" s="27"/>
      <c r="I136" s="44"/>
      <c r="J136" s="33"/>
      <c r="K136" s="27"/>
      <c r="L136" s="27"/>
      <c r="M136" s="27"/>
      <c r="N136" s="27"/>
      <c r="O136" s="27"/>
      <c r="P136" s="27"/>
      <c r="Q136" s="27"/>
      <c r="R136" s="27"/>
      <c r="S136" s="27" t="s">
        <v>26</v>
      </c>
      <c r="T136" s="27"/>
      <c r="U136" s="47"/>
      <c r="V136" s="49" t="s">
        <v>50</v>
      </c>
      <c r="W136" s="49" t="s">
        <v>54</v>
      </c>
      <c r="X136" s="53" t="s">
        <v>644</v>
      </c>
      <c r="Y136" s="51" t="s">
        <v>645</v>
      </c>
      <c r="Z136" s="100">
        <f>IF(COUNTA(J136:S136)&gt;'Análises Trabalhos'!$M$100,0,1)</f>
        <v>1</v>
      </c>
    </row>
    <row r="137" spans="1:26" s="18" customFormat="1" ht="36" customHeight="1" x14ac:dyDescent="0.25">
      <c r="A137" s="30" t="s">
        <v>234</v>
      </c>
      <c r="B137" s="35" t="s">
        <v>772</v>
      </c>
      <c r="C137" s="38" t="s">
        <v>28</v>
      </c>
      <c r="D137" s="43"/>
      <c r="E137" s="27"/>
      <c r="F137" s="27" t="s">
        <v>26</v>
      </c>
      <c r="G137" s="27"/>
      <c r="H137" s="27"/>
      <c r="I137" s="44"/>
      <c r="J137" s="33"/>
      <c r="K137" s="27"/>
      <c r="L137" s="27"/>
      <c r="M137" s="27"/>
      <c r="N137" s="27"/>
      <c r="O137" s="27"/>
      <c r="P137" s="27"/>
      <c r="Q137" s="27" t="s">
        <v>26</v>
      </c>
      <c r="R137" s="27"/>
      <c r="S137" s="27"/>
      <c r="T137" s="27"/>
      <c r="U137" s="47"/>
      <c r="V137" s="49" t="s">
        <v>17</v>
      </c>
      <c r="W137" s="49" t="s">
        <v>54</v>
      </c>
      <c r="X137" s="53" t="s">
        <v>235</v>
      </c>
      <c r="Y137" s="51" t="s">
        <v>236</v>
      </c>
      <c r="Z137" s="100">
        <f>IF(COUNTA(J137:S137)&gt;'Análises Trabalhos'!$M$100,0,1)</f>
        <v>1</v>
      </c>
    </row>
    <row r="138" spans="1:26" s="18" customFormat="1" ht="36" customHeight="1" x14ac:dyDescent="0.25">
      <c r="A138" s="30" t="s">
        <v>210</v>
      </c>
      <c r="B138" s="35" t="s">
        <v>18</v>
      </c>
      <c r="C138" s="38" t="s">
        <v>16</v>
      </c>
      <c r="D138" s="43"/>
      <c r="E138" s="27"/>
      <c r="F138" s="27" t="s">
        <v>26</v>
      </c>
      <c r="G138" s="27"/>
      <c r="H138" s="27"/>
      <c r="I138" s="44"/>
      <c r="J138" s="33"/>
      <c r="K138" s="27" t="s">
        <v>26</v>
      </c>
      <c r="L138" s="27"/>
      <c r="M138" s="27"/>
      <c r="N138" s="27"/>
      <c r="O138" s="27"/>
      <c r="P138" s="27"/>
      <c r="Q138" s="27"/>
      <c r="R138" s="27"/>
      <c r="S138" s="27"/>
      <c r="T138" s="27"/>
      <c r="U138" s="47"/>
      <c r="V138" s="49" t="s">
        <v>17</v>
      </c>
      <c r="W138" s="49" t="s">
        <v>54</v>
      </c>
      <c r="X138" s="53" t="s">
        <v>211</v>
      </c>
      <c r="Y138" s="51" t="s">
        <v>212</v>
      </c>
      <c r="Z138" s="100">
        <f>IF(COUNTA(J138:S138)&gt;'Análises Trabalhos'!$M$100,0,1)</f>
        <v>1</v>
      </c>
    </row>
    <row r="139" spans="1:26" s="18" customFormat="1" ht="36" customHeight="1" x14ac:dyDescent="0.25">
      <c r="A139" s="30" t="s">
        <v>728</v>
      </c>
      <c r="B139" s="35" t="s">
        <v>14</v>
      </c>
      <c r="C139" s="38" t="s">
        <v>731</v>
      </c>
      <c r="D139" s="43"/>
      <c r="E139" s="27" t="s">
        <v>26</v>
      </c>
      <c r="F139" s="27" t="s">
        <v>26</v>
      </c>
      <c r="G139" s="27" t="s">
        <v>26</v>
      </c>
      <c r="H139" s="27" t="s">
        <v>26</v>
      </c>
      <c r="I139" s="44" t="s">
        <v>26</v>
      </c>
      <c r="J139" s="33" t="s">
        <v>26</v>
      </c>
      <c r="K139" s="27" t="s">
        <v>26</v>
      </c>
      <c r="L139" s="27" t="s">
        <v>26</v>
      </c>
      <c r="M139" s="27" t="s">
        <v>26</v>
      </c>
      <c r="N139" s="27"/>
      <c r="O139" s="27"/>
      <c r="P139" s="27" t="s">
        <v>26</v>
      </c>
      <c r="Q139" s="27" t="s">
        <v>26</v>
      </c>
      <c r="R139" s="27"/>
      <c r="S139" s="27"/>
      <c r="T139" s="27"/>
      <c r="U139" s="47"/>
      <c r="V139" s="49" t="s">
        <v>25</v>
      </c>
      <c r="W139" s="49" t="s">
        <v>54</v>
      </c>
      <c r="X139" s="53" t="s">
        <v>729</v>
      </c>
      <c r="Y139" s="51" t="s">
        <v>111</v>
      </c>
      <c r="Z139" s="100">
        <f>IF(COUNTA(J139:S139)&gt;'Análises Trabalhos'!$M$100,0,1)</f>
        <v>0</v>
      </c>
    </row>
    <row r="140" spans="1:26" s="18" customFormat="1" ht="36" customHeight="1" x14ac:dyDescent="0.25">
      <c r="A140" s="30" t="s">
        <v>724</v>
      </c>
      <c r="B140" s="35" t="s">
        <v>14</v>
      </c>
      <c r="C140" s="38" t="s">
        <v>731</v>
      </c>
      <c r="D140" s="43"/>
      <c r="E140" s="27" t="s">
        <v>26</v>
      </c>
      <c r="F140" s="27" t="s">
        <v>26</v>
      </c>
      <c r="G140" s="27" t="s">
        <v>26</v>
      </c>
      <c r="H140" s="27" t="s">
        <v>26</v>
      </c>
      <c r="I140" s="44" t="s">
        <v>26</v>
      </c>
      <c r="J140" s="33" t="s">
        <v>26</v>
      </c>
      <c r="K140" s="27" t="s">
        <v>26</v>
      </c>
      <c r="L140" s="27" t="s">
        <v>26</v>
      </c>
      <c r="M140" s="27" t="s">
        <v>26</v>
      </c>
      <c r="N140" s="27" t="s">
        <v>26</v>
      </c>
      <c r="O140" s="27" t="s">
        <v>26</v>
      </c>
      <c r="P140" s="27" t="s">
        <v>26</v>
      </c>
      <c r="Q140" s="27" t="s">
        <v>26</v>
      </c>
      <c r="R140" s="27" t="s">
        <v>26</v>
      </c>
      <c r="S140" s="27"/>
      <c r="T140" s="27"/>
      <c r="U140" s="47"/>
      <c r="V140" s="49" t="s">
        <v>19</v>
      </c>
      <c r="W140" s="49" t="s">
        <v>54</v>
      </c>
      <c r="X140" s="53" t="s">
        <v>725</v>
      </c>
      <c r="Y140" s="51" t="s">
        <v>111</v>
      </c>
      <c r="Z140" s="100">
        <f>IF(COUNTA(J140:S140)&gt;'Análises Trabalhos'!$M$100,0,1)</f>
        <v>0</v>
      </c>
    </row>
    <row r="141" spans="1:26" s="18" customFormat="1" ht="36" customHeight="1" x14ac:dyDescent="0.25">
      <c r="A141" s="30" t="s">
        <v>256</v>
      </c>
      <c r="B141" s="35" t="s">
        <v>782</v>
      </c>
      <c r="C141" s="38" t="s">
        <v>28</v>
      </c>
      <c r="D141" s="43"/>
      <c r="E141" s="27" t="s">
        <v>26</v>
      </c>
      <c r="F141" s="27" t="s">
        <v>26</v>
      </c>
      <c r="G141" s="27"/>
      <c r="H141" s="27"/>
      <c r="I141" s="44"/>
      <c r="J141" s="33"/>
      <c r="K141" s="27"/>
      <c r="L141" s="27"/>
      <c r="M141" s="27"/>
      <c r="N141" s="27" t="s">
        <v>26</v>
      </c>
      <c r="O141" s="27"/>
      <c r="P141" s="27"/>
      <c r="Q141" s="27"/>
      <c r="R141" s="27"/>
      <c r="S141" s="27"/>
      <c r="T141" s="27"/>
      <c r="U141" s="47"/>
      <c r="V141" s="49" t="s">
        <v>17</v>
      </c>
      <c r="W141" s="49" t="s">
        <v>240</v>
      </c>
      <c r="X141" s="53" t="s">
        <v>257</v>
      </c>
      <c r="Y141" s="51" t="s">
        <v>258</v>
      </c>
      <c r="Z141" s="100">
        <f>IF(COUNTA(J141:S141)&gt;'Análises Trabalhos'!$M$100,0,1)</f>
        <v>1</v>
      </c>
    </row>
    <row r="142" spans="1:26" s="18" customFormat="1" ht="36" customHeight="1" x14ac:dyDescent="0.25">
      <c r="A142" s="30" t="s">
        <v>192</v>
      </c>
      <c r="B142" s="35" t="s">
        <v>9</v>
      </c>
      <c r="C142" s="38" t="s">
        <v>16</v>
      </c>
      <c r="D142" s="43"/>
      <c r="E142" s="27"/>
      <c r="F142" s="27"/>
      <c r="G142" s="27" t="s">
        <v>26</v>
      </c>
      <c r="H142" s="27"/>
      <c r="I142" s="44" t="s">
        <v>26</v>
      </c>
      <c r="J142" s="33"/>
      <c r="K142" s="27"/>
      <c r="L142" s="27"/>
      <c r="M142" s="27" t="s">
        <v>26</v>
      </c>
      <c r="N142" s="27"/>
      <c r="O142" s="27"/>
      <c r="P142" s="27"/>
      <c r="Q142" s="27"/>
      <c r="R142" s="27"/>
      <c r="S142" s="27"/>
      <c r="T142" s="27"/>
      <c r="U142" s="47" t="s">
        <v>26</v>
      </c>
      <c r="V142" s="49" t="s">
        <v>17</v>
      </c>
      <c r="W142" s="49" t="s">
        <v>116</v>
      </c>
      <c r="X142" s="53" t="s">
        <v>193</v>
      </c>
      <c r="Y142" s="51" t="s">
        <v>194</v>
      </c>
      <c r="Z142" s="100">
        <f>IF(COUNTA(J142:S142)&gt;'Análises Trabalhos'!$M$100,0,1)</f>
        <v>1</v>
      </c>
    </row>
    <row r="143" spans="1:26" s="18" customFormat="1" ht="36" customHeight="1" x14ac:dyDescent="0.25">
      <c r="A143" s="30" t="s">
        <v>192</v>
      </c>
      <c r="B143" s="35" t="s">
        <v>775</v>
      </c>
      <c r="C143" s="38" t="s">
        <v>731</v>
      </c>
      <c r="D143" s="43"/>
      <c r="E143" s="27"/>
      <c r="F143" s="27"/>
      <c r="G143" s="27" t="s">
        <v>26</v>
      </c>
      <c r="H143" s="27"/>
      <c r="I143" s="44" t="s">
        <v>26</v>
      </c>
      <c r="J143" s="33"/>
      <c r="K143" s="27"/>
      <c r="L143" s="27"/>
      <c r="M143" s="27" t="s">
        <v>26</v>
      </c>
      <c r="N143" s="27"/>
      <c r="O143" s="27"/>
      <c r="P143" s="27"/>
      <c r="Q143" s="27"/>
      <c r="R143" s="27"/>
      <c r="S143" s="27"/>
      <c r="T143" s="27"/>
      <c r="U143" s="47"/>
      <c r="V143" s="49" t="s">
        <v>17</v>
      </c>
      <c r="W143" s="49" t="s">
        <v>116</v>
      </c>
      <c r="X143" s="53" t="s">
        <v>193</v>
      </c>
      <c r="Y143" s="51" t="s">
        <v>194</v>
      </c>
      <c r="Z143" s="100">
        <f>IF(COUNTA(J143:S143)&gt;'Análises Trabalhos'!$M$100,0,1)</f>
        <v>1</v>
      </c>
    </row>
    <row r="144" spans="1:26" s="18" customFormat="1" ht="36" customHeight="1" x14ac:dyDescent="0.25">
      <c r="A144" s="30" t="s">
        <v>329</v>
      </c>
      <c r="B144" s="35" t="s">
        <v>771</v>
      </c>
      <c r="C144" s="38" t="s">
        <v>28</v>
      </c>
      <c r="D144" s="43" t="s">
        <v>26</v>
      </c>
      <c r="E144" s="27" t="s">
        <v>26</v>
      </c>
      <c r="F144" s="27" t="s">
        <v>26</v>
      </c>
      <c r="G144" s="27" t="s">
        <v>26</v>
      </c>
      <c r="H144" s="27" t="s">
        <v>26</v>
      </c>
      <c r="I144" s="44" t="s">
        <v>26</v>
      </c>
      <c r="J144" s="33" t="s">
        <v>26</v>
      </c>
      <c r="K144" s="27" t="s">
        <v>26</v>
      </c>
      <c r="L144" s="27"/>
      <c r="M144" s="27"/>
      <c r="N144" s="27"/>
      <c r="O144" s="27"/>
      <c r="P144" s="27"/>
      <c r="Q144" s="27" t="s">
        <v>26</v>
      </c>
      <c r="R144" s="27"/>
      <c r="S144" s="27"/>
      <c r="T144" s="27"/>
      <c r="U144" s="47" t="s">
        <v>26</v>
      </c>
      <c r="V144" s="49" t="s">
        <v>61</v>
      </c>
      <c r="W144" s="49" t="s">
        <v>54</v>
      </c>
      <c r="X144" s="53" t="s">
        <v>330</v>
      </c>
      <c r="Y144" s="51" t="s">
        <v>331</v>
      </c>
      <c r="Z144" s="100">
        <f>IF(COUNTA(J144:S144)&gt;'Análises Trabalhos'!$M$100,0,1)</f>
        <v>1</v>
      </c>
    </row>
    <row r="145" spans="1:26" s="18" customFormat="1" ht="36" customHeight="1" x14ac:dyDescent="0.25">
      <c r="A145" s="30" t="s">
        <v>219</v>
      </c>
      <c r="B145" s="35" t="s">
        <v>18</v>
      </c>
      <c r="C145" s="38" t="s">
        <v>16</v>
      </c>
      <c r="D145" s="43"/>
      <c r="E145" s="27"/>
      <c r="F145" s="27" t="s">
        <v>26</v>
      </c>
      <c r="G145" s="27"/>
      <c r="H145" s="27"/>
      <c r="I145" s="44"/>
      <c r="J145" s="33"/>
      <c r="K145" s="27" t="s">
        <v>26</v>
      </c>
      <c r="L145" s="27"/>
      <c r="M145" s="27"/>
      <c r="N145" s="27"/>
      <c r="O145" s="27"/>
      <c r="P145" s="27"/>
      <c r="Q145" s="27"/>
      <c r="R145" s="27"/>
      <c r="S145" s="27"/>
      <c r="T145" s="27"/>
      <c r="U145" s="47"/>
      <c r="V145" s="49" t="s">
        <v>17</v>
      </c>
      <c r="W145" s="49" t="s">
        <v>54</v>
      </c>
      <c r="X145" s="53" t="s">
        <v>220</v>
      </c>
      <c r="Y145" s="51" t="s">
        <v>221</v>
      </c>
      <c r="Z145" s="100">
        <f>IF(COUNTA(J145:S145)&gt;'Análises Trabalhos'!$M$100,0,1)</f>
        <v>1</v>
      </c>
    </row>
    <row r="146" spans="1:26" s="18" customFormat="1" ht="36" customHeight="1" x14ac:dyDescent="0.25">
      <c r="A146" s="30" t="s">
        <v>370</v>
      </c>
      <c r="B146" s="35" t="s">
        <v>737</v>
      </c>
      <c r="C146" s="38" t="s">
        <v>28</v>
      </c>
      <c r="D146" s="43"/>
      <c r="E146" s="27"/>
      <c r="F146" s="27"/>
      <c r="G146" s="27"/>
      <c r="H146" s="27"/>
      <c r="I146" s="44" t="s">
        <v>26</v>
      </c>
      <c r="J146" s="33"/>
      <c r="K146" s="27"/>
      <c r="L146" s="27"/>
      <c r="M146" s="27"/>
      <c r="N146" s="27"/>
      <c r="O146" s="27"/>
      <c r="P146" s="27"/>
      <c r="Q146" s="27"/>
      <c r="R146" s="27"/>
      <c r="S146" s="27"/>
      <c r="T146" s="27" t="s">
        <v>26</v>
      </c>
      <c r="U146" s="47"/>
      <c r="V146" s="49" t="s">
        <v>19</v>
      </c>
      <c r="W146" s="49" t="s">
        <v>54</v>
      </c>
      <c r="X146" s="53" t="s">
        <v>371</v>
      </c>
      <c r="Y146" s="51" t="s">
        <v>372</v>
      </c>
      <c r="Z146" s="100">
        <f>IF(COUNTA(J146:S146)&gt;'Análises Trabalhos'!$M$100,0,1)</f>
        <v>1</v>
      </c>
    </row>
    <row r="147" spans="1:26" s="18" customFormat="1" ht="36" customHeight="1" x14ac:dyDescent="0.25">
      <c r="A147" s="30" t="s">
        <v>296</v>
      </c>
      <c r="B147" s="35" t="s">
        <v>781</v>
      </c>
      <c r="C147" s="38" t="s">
        <v>28</v>
      </c>
      <c r="D147" s="43"/>
      <c r="E147" s="27"/>
      <c r="F147" s="27" t="s">
        <v>26</v>
      </c>
      <c r="G147" s="27"/>
      <c r="H147" s="27"/>
      <c r="I147" s="44"/>
      <c r="J147" s="33" t="s">
        <v>26</v>
      </c>
      <c r="K147" s="27"/>
      <c r="L147" s="27"/>
      <c r="M147" s="27"/>
      <c r="N147" s="27"/>
      <c r="O147" s="27"/>
      <c r="P147" s="27"/>
      <c r="Q147" s="27"/>
      <c r="R147" s="27"/>
      <c r="S147" s="27"/>
      <c r="T147" s="27"/>
      <c r="U147" s="47"/>
      <c r="V147" s="49" t="s">
        <v>24</v>
      </c>
      <c r="W147" s="49" t="s">
        <v>54</v>
      </c>
      <c r="X147" s="53" t="s">
        <v>297</v>
      </c>
      <c r="Y147" s="51" t="s">
        <v>111</v>
      </c>
      <c r="Z147" s="100">
        <f>IF(COUNTA(J147:S147)&gt;'Análises Trabalhos'!$M$100,0,1)</f>
        <v>1</v>
      </c>
    </row>
    <row r="148" spans="1:26" s="18" customFormat="1" ht="36" customHeight="1" x14ac:dyDescent="0.25">
      <c r="A148" s="30" t="s">
        <v>174</v>
      </c>
      <c r="B148" s="35" t="s">
        <v>4</v>
      </c>
      <c r="C148" s="38" t="s">
        <v>16</v>
      </c>
      <c r="D148" s="43"/>
      <c r="E148" s="27"/>
      <c r="F148" s="27"/>
      <c r="G148" s="27" t="s">
        <v>26</v>
      </c>
      <c r="H148" s="27"/>
      <c r="I148" s="44"/>
      <c r="J148" s="33" t="s">
        <v>26</v>
      </c>
      <c r="K148" s="27"/>
      <c r="L148" s="27"/>
      <c r="M148" s="27"/>
      <c r="N148" s="27"/>
      <c r="O148" s="27"/>
      <c r="P148" s="27"/>
      <c r="Q148" s="27"/>
      <c r="R148" s="27"/>
      <c r="S148" s="27"/>
      <c r="T148" s="27"/>
      <c r="U148" s="47"/>
      <c r="V148" s="49" t="s">
        <v>17</v>
      </c>
      <c r="W148" s="49" t="s">
        <v>54</v>
      </c>
      <c r="X148" s="53" t="s">
        <v>175</v>
      </c>
      <c r="Y148" s="51" t="s">
        <v>176</v>
      </c>
      <c r="Z148" s="100">
        <f>IF(COUNTA(J148:S148)&gt;'Análises Trabalhos'!$M$100,0,1)</f>
        <v>1</v>
      </c>
    </row>
    <row r="149" spans="1:26" s="18" customFormat="1" ht="36" customHeight="1" x14ac:dyDescent="0.25">
      <c r="A149" s="30" t="s">
        <v>676</v>
      </c>
      <c r="B149" s="35" t="s">
        <v>8</v>
      </c>
      <c r="C149" s="38" t="s">
        <v>731</v>
      </c>
      <c r="D149" s="43"/>
      <c r="E149" s="27"/>
      <c r="F149" s="27" t="s">
        <v>26</v>
      </c>
      <c r="G149" s="27"/>
      <c r="H149" s="27"/>
      <c r="I149" s="44"/>
      <c r="J149" s="33"/>
      <c r="K149" s="27" t="s">
        <v>26</v>
      </c>
      <c r="L149" s="27"/>
      <c r="M149" s="27"/>
      <c r="N149" s="27"/>
      <c r="O149" s="27"/>
      <c r="P149" s="27"/>
      <c r="Q149" s="27"/>
      <c r="R149" s="27"/>
      <c r="S149" s="27"/>
      <c r="T149" s="27"/>
      <c r="U149" s="47"/>
      <c r="V149" s="49" t="s">
        <v>23</v>
      </c>
      <c r="W149" s="49" t="s">
        <v>54</v>
      </c>
      <c r="X149" s="53" t="s">
        <v>677</v>
      </c>
      <c r="Y149" s="51" t="s">
        <v>678</v>
      </c>
      <c r="Z149" s="100">
        <f>IF(COUNTA(J149:S149)&gt;'Análises Trabalhos'!$M$100,0,1)</f>
        <v>1</v>
      </c>
    </row>
    <row r="150" spans="1:26" s="18" customFormat="1" ht="36" customHeight="1" x14ac:dyDescent="0.25">
      <c r="A150" s="30" t="s">
        <v>216</v>
      </c>
      <c r="B150" s="35" t="s">
        <v>18</v>
      </c>
      <c r="C150" s="38" t="s">
        <v>16</v>
      </c>
      <c r="D150" s="43"/>
      <c r="E150" s="27"/>
      <c r="F150" s="27" t="s">
        <v>26</v>
      </c>
      <c r="G150" s="27"/>
      <c r="H150" s="27"/>
      <c r="I150" s="44"/>
      <c r="J150" s="33"/>
      <c r="K150" s="27"/>
      <c r="L150" s="27"/>
      <c r="M150" s="27"/>
      <c r="N150" s="27"/>
      <c r="O150" s="27"/>
      <c r="P150" s="27"/>
      <c r="Q150" s="27"/>
      <c r="R150" s="27"/>
      <c r="S150" s="27"/>
      <c r="T150" s="27" t="s">
        <v>26</v>
      </c>
      <c r="U150" s="47"/>
      <c r="V150" s="49" t="s">
        <v>17</v>
      </c>
      <c r="W150" s="49" t="s">
        <v>54</v>
      </c>
      <c r="X150" s="53" t="s">
        <v>217</v>
      </c>
      <c r="Y150" s="51" t="s">
        <v>218</v>
      </c>
      <c r="Z150" s="100">
        <f>IF(COUNTA(J150:S150)&gt;'Análises Trabalhos'!$M$100,0,1)</f>
        <v>1</v>
      </c>
    </row>
    <row r="151" spans="1:26" s="18" customFormat="1" ht="36" customHeight="1" x14ac:dyDescent="0.25">
      <c r="A151" s="30" t="s">
        <v>206</v>
      </c>
      <c r="B151" s="35" t="s">
        <v>18</v>
      </c>
      <c r="C151" s="38" t="s">
        <v>16</v>
      </c>
      <c r="D151" s="43" t="s">
        <v>26</v>
      </c>
      <c r="E151" s="27"/>
      <c r="F151" s="27"/>
      <c r="G151" s="27"/>
      <c r="H151" s="27"/>
      <c r="I151" s="44"/>
      <c r="J151" s="33"/>
      <c r="K151" s="27" t="s">
        <v>26</v>
      </c>
      <c r="L151" s="27"/>
      <c r="M151" s="27"/>
      <c r="N151" s="27"/>
      <c r="O151" s="27"/>
      <c r="P151" s="27"/>
      <c r="Q151" s="27"/>
      <c r="R151" s="27"/>
      <c r="S151" s="27" t="s">
        <v>26</v>
      </c>
      <c r="T151" s="27"/>
      <c r="U151" s="47"/>
      <c r="V151" s="49" t="s">
        <v>207</v>
      </c>
      <c r="W151" s="49" t="s">
        <v>54</v>
      </c>
      <c r="X151" s="53" t="s">
        <v>208</v>
      </c>
      <c r="Y151" s="51" t="s">
        <v>209</v>
      </c>
      <c r="Z151" s="100">
        <f>IF(COUNTA(J151:S151)&gt;'Análises Trabalhos'!$M$100,0,1)</f>
        <v>1</v>
      </c>
    </row>
    <row r="152" spans="1:26" s="18" customFormat="1" ht="36" customHeight="1" x14ac:dyDescent="0.25">
      <c r="A152" s="30" t="s">
        <v>338</v>
      </c>
      <c r="B152" s="35" t="s">
        <v>771</v>
      </c>
      <c r="C152" s="38" t="s">
        <v>28</v>
      </c>
      <c r="D152" s="43" t="s">
        <v>26</v>
      </c>
      <c r="E152" s="27" t="s">
        <v>26</v>
      </c>
      <c r="F152" s="27" t="s">
        <v>26</v>
      </c>
      <c r="G152" s="27" t="s">
        <v>26</v>
      </c>
      <c r="H152" s="27" t="s">
        <v>26</v>
      </c>
      <c r="I152" s="44" t="s">
        <v>26</v>
      </c>
      <c r="J152" s="33" t="s">
        <v>26</v>
      </c>
      <c r="K152" s="27" t="s">
        <v>26</v>
      </c>
      <c r="L152" s="27"/>
      <c r="M152" s="27" t="s">
        <v>26</v>
      </c>
      <c r="N152" s="27"/>
      <c r="O152" s="27"/>
      <c r="P152" s="27"/>
      <c r="Q152" s="27" t="s">
        <v>26</v>
      </c>
      <c r="R152" s="27" t="s">
        <v>26</v>
      </c>
      <c r="S152" s="27"/>
      <c r="T152" s="27"/>
      <c r="U152" s="47" t="s">
        <v>26</v>
      </c>
      <c r="V152" s="49" t="s">
        <v>61</v>
      </c>
      <c r="W152" s="49" t="s">
        <v>54</v>
      </c>
      <c r="X152" s="53" t="s">
        <v>339</v>
      </c>
      <c r="Y152" s="51" t="s">
        <v>340</v>
      </c>
      <c r="Z152" s="100">
        <f>IF(COUNTA(J152:S152)&gt;'Análises Trabalhos'!$M$100,0,1)</f>
        <v>1</v>
      </c>
    </row>
    <row r="153" spans="1:26" s="18" customFormat="1" ht="36" customHeight="1" x14ac:dyDescent="0.25">
      <c r="A153" s="30" t="s">
        <v>324</v>
      </c>
      <c r="B153" s="35" t="s">
        <v>771</v>
      </c>
      <c r="C153" s="38" t="s">
        <v>28</v>
      </c>
      <c r="D153" s="43" t="s">
        <v>26</v>
      </c>
      <c r="E153" s="27" t="s">
        <v>26</v>
      </c>
      <c r="F153" s="27" t="s">
        <v>26</v>
      </c>
      <c r="G153" s="27" t="s">
        <v>26</v>
      </c>
      <c r="H153" s="27" t="s">
        <v>26</v>
      </c>
      <c r="I153" s="44" t="s">
        <v>26</v>
      </c>
      <c r="J153" s="33" t="s">
        <v>26</v>
      </c>
      <c r="K153" s="27" t="s">
        <v>26</v>
      </c>
      <c r="L153" s="27"/>
      <c r="M153" s="27"/>
      <c r="N153" s="27"/>
      <c r="O153" s="27"/>
      <c r="P153" s="27"/>
      <c r="Q153" s="27" t="s">
        <v>26</v>
      </c>
      <c r="R153" s="27"/>
      <c r="S153" s="27"/>
      <c r="T153" s="27"/>
      <c r="U153" s="47"/>
      <c r="V153" s="49" t="s">
        <v>61</v>
      </c>
      <c r="W153" s="49" t="s">
        <v>54</v>
      </c>
      <c r="X153" s="53" t="s">
        <v>20</v>
      </c>
      <c r="Y153" s="51" t="s">
        <v>325</v>
      </c>
      <c r="Z153" s="100">
        <f>IF(COUNTA(J153:S153)&gt;'Análises Trabalhos'!$M$100,0,1)</f>
        <v>1</v>
      </c>
    </row>
    <row r="154" spans="1:26" s="18" customFormat="1" ht="36" customHeight="1" x14ac:dyDescent="0.25">
      <c r="A154" s="30" t="s">
        <v>60</v>
      </c>
      <c r="B154" s="35" t="s">
        <v>789</v>
      </c>
      <c r="C154" s="38" t="s">
        <v>15</v>
      </c>
      <c r="D154" s="43"/>
      <c r="E154" s="27" t="s">
        <v>26</v>
      </c>
      <c r="F154" s="27"/>
      <c r="G154" s="27"/>
      <c r="H154" s="27"/>
      <c r="I154" s="44"/>
      <c r="J154" s="33"/>
      <c r="K154" s="27"/>
      <c r="L154" s="27"/>
      <c r="M154" s="27" t="s">
        <v>26</v>
      </c>
      <c r="N154" s="27"/>
      <c r="O154" s="27"/>
      <c r="P154" s="27"/>
      <c r="Q154" s="27"/>
      <c r="R154" s="27"/>
      <c r="S154" s="27"/>
      <c r="T154" s="27"/>
      <c r="U154" s="47"/>
      <c r="V154" s="49" t="s">
        <v>61</v>
      </c>
      <c r="W154" s="49" t="s">
        <v>54</v>
      </c>
      <c r="X154" s="53" t="s">
        <v>62</v>
      </c>
      <c r="Y154" s="51" t="s">
        <v>63</v>
      </c>
      <c r="Z154" s="100">
        <f>IF(COUNTA(J154:S154)&gt;'Análises Trabalhos'!$M$100,0,1)</f>
        <v>1</v>
      </c>
    </row>
    <row r="155" spans="1:26" s="18" customFormat="1" ht="36" customHeight="1" x14ac:dyDescent="0.25">
      <c r="A155" s="30" t="s">
        <v>552</v>
      </c>
      <c r="B155" s="35" t="s">
        <v>7</v>
      </c>
      <c r="C155" s="38" t="s">
        <v>28</v>
      </c>
      <c r="D155" s="43" t="s">
        <v>26</v>
      </c>
      <c r="E155" s="27"/>
      <c r="F155" s="27"/>
      <c r="G155" s="27"/>
      <c r="H155" s="27"/>
      <c r="I155" s="44"/>
      <c r="J155" s="33"/>
      <c r="K155" s="27"/>
      <c r="L155" s="27"/>
      <c r="M155" s="27"/>
      <c r="N155" s="27"/>
      <c r="O155" s="27"/>
      <c r="P155" s="27"/>
      <c r="Q155" s="27"/>
      <c r="R155" s="27"/>
      <c r="S155" s="27"/>
      <c r="T155" s="27" t="s">
        <v>26</v>
      </c>
      <c r="U155" s="47"/>
      <c r="V155" s="49" t="s">
        <v>61</v>
      </c>
      <c r="W155" s="49" t="s">
        <v>54</v>
      </c>
      <c r="X155" s="53" t="s">
        <v>553</v>
      </c>
      <c r="Y155" s="51" t="s">
        <v>554</v>
      </c>
      <c r="Z155" s="100">
        <f>IF(COUNTA(J155:S155)&gt;'Análises Trabalhos'!$M$100,0,1)</f>
        <v>1</v>
      </c>
    </row>
    <row r="156" spans="1:26" s="18" customFormat="1" ht="36" customHeight="1" x14ac:dyDescent="0.25">
      <c r="A156" s="30" t="s">
        <v>652</v>
      </c>
      <c r="B156" s="35" t="s">
        <v>5</v>
      </c>
      <c r="C156" s="38" t="s">
        <v>731</v>
      </c>
      <c r="D156" s="43"/>
      <c r="E156" s="27" t="s">
        <v>26</v>
      </c>
      <c r="F156" s="27"/>
      <c r="G156" s="27"/>
      <c r="H156" s="27"/>
      <c r="I156" s="44"/>
      <c r="J156" s="33" t="s">
        <v>26</v>
      </c>
      <c r="K156" s="27"/>
      <c r="L156" s="27"/>
      <c r="M156" s="27"/>
      <c r="N156" s="27"/>
      <c r="O156" s="27"/>
      <c r="P156" s="27"/>
      <c r="Q156" s="27"/>
      <c r="R156" s="27"/>
      <c r="S156" s="27"/>
      <c r="T156" s="27"/>
      <c r="U156" s="47" t="s">
        <v>26</v>
      </c>
      <c r="V156" s="49" t="s">
        <v>61</v>
      </c>
      <c r="W156" s="49" t="s">
        <v>54</v>
      </c>
      <c r="X156" s="53" t="s">
        <v>653</v>
      </c>
      <c r="Y156" s="51" t="s">
        <v>654</v>
      </c>
      <c r="Z156" s="100">
        <f>IF(COUNTA(J156:S156)&gt;'Análises Trabalhos'!$M$100,0,1)</f>
        <v>1</v>
      </c>
    </row>
    <row r="157" spans="1:26" s="18" customFormat="1" ht="36" customHeight="1" x14ac:dyDescent="0.25">
      <c r="A157" s="30" t="s">
        <v>655</v>
      </c>
      <c r="B157" s="35" t="s">
        <v>5</v>
      </c>
      <c r="C157" s="38" t="s">
        <v>731</v>
      </c>
      <c r="D157" s="43"/>
      <c r="E157" s="27" t="s">
        <v>26</v>
      </c>
      <c r="F157" s="27"/>
      <c r="G157" s="27"/>
      <c r="H157" s="27"/>
      <c r="I157" s="44"/>
      <c r="J157" s="33" t="s">
        <v>26</v>
      </c>
      <c r="K157" s="27"/>
      <c r="L157" s="27"/>
      <c r="M157" s="27"/>
      <c r="N157" s="27"/>
      <c r="O157" s="27"/>
      <c r="P157" s="27"/>
      <c r="Q157" s="27"/>
      <c r="R157" s="27"/>
      <c r="S157" s="27"/>
      <c r="T157" s="27"/>
      <c r="U157" s="47" t="s">
        <v>26</v>
      </c>
      <c r="V157" s="49" t="s">
        <v>61</v>
      </c>
      <c r="W157" s="49" t="s">
        <v>54</v>
      </c>
      <c r="X157" s="53" t="s">
        <v>656</v>
      </c>
      <c r="Y157" s="51" t="s">
        <v>657</v>
      </c>
      <c r="Z157" s="100">
        <f>IF(COUNTA(J157:S157)&gt;'Análises Trabalhos'!$M$100,0,1)</f>
        <v>1</v>
      </c>
    </row>
    <row r="158" spans="1:26" s="18" customFormat="1" ht="36" customHeight="1" x14ac:dyDescent="0.25">
      <c r="A158" s="30" t="s">
        <v>326</v>
      </c>
      <c r="B158" s="35" t="s">
        <v>771</v>
      </c>
      <c r="C158" s="38" t="s">
        <v>28</v>
      </c>
      <c r="D158" s="43" t="s">
        <v>26</v>
      </c>
      <c r="E158" s="27" t="s">
        <v>26</v>
      </c>
      <c r="F158" s="27" t="s">
        <v>26</v>
      </c>
      <c r="G158" s="27" t="s">
        <v>26</v>
      </c>
      <c r="H158" s="27" t="s">
        <v>26</v>
      </c>
      <c r="I158" s="44" t="s">
        <v>26</v>
      </c>
      <c r="J158" s="33" t="s">
        <v>26</v>
      </c>
      <c r="K158" s="27" t="s">
        <v>26</v>
      </c>
      <c r="L158" s="27"/>
      <c r="M158" s="27"/>
      <c r="N158" s="27"/>
      <c r="O158" s="27"/>
      <c r="P158" s="27"/>
      <c r="Q158" s="27" t="s">
        <v>26</v>
      </c>
      <c r="R158" s="27"/>
      <c r="S158" s="27"/>
      <c r="T158" s="27"/>
      <c r="U158" s="47"/>
      <c r="V158" s="49" t="s">
        <v>17</v>
      </c>
      <c r="W158" s="49" t="s">
        <v>54</v>
      </c>
      <c r="X158" s="53" t="s">
        <v>327</v>
      </c>
      <c r="Y158" s="51" t="s">
        <v>328</v>
      </c>
      <c r="Z158" s="100">
        <f>IF(COUNTA(J158:S158)&gt;'Análises Trabalhos'!$M$100,0,1)</f>
        <v>1</v>
      </c>
    </row>
    <row r="159" spans="1:26" s="18" customFormat="1" ht="36" customHeight="1" x14ac:dyDescent="0.25">
      <c r="A159" s="30" t="s">
        <v>410</v>
      </c>
      <c r="B159" s="35" t="s">
        <v>10</v>
      </c>
      <c r="C159" s="38" t="s">
        <v>28</v>
      </c>
      <c r="D159" s="43" t="s">
        <v>26</v>
      </c>
      <c r="E159" s="27"/>
      <c r="F159" s="27"/>
      <c r="G159" s="27"/>
      <c r="H159" s="27"/>
      <c r="I159" s="44"/>
      <c r="J159" s="33" t="s">
        <v>26</v>
      </c>
      <c r="K159" s="27"/>
      <c r="L159" s="27" t="s">
        <v>26</v>
      </c>
      <c r="M159" s="27"/>
      <c r="N159" s="27"/>
      <c r="O159" s="27"/>
      <c r="P159" s="27"/>
      <c r="Q159" s="27" t="s">
        <v>26</v>
      </c>
      <c r="R159" s="27"/>
      <c r="S159" s="27"/>
      <c r="T159" s="27"/>
      <c r="U159" s="47"/>
      <c r="V159" s="49" t="s">
        <v>25</v>
      </c>
      <c r="W159" s="49" t="s">
        <v>54</v>
      </c>
      <c r="X159" s="53" t="s">
        <v>411</v>
      </c>
      <c r="Y159" s="51" t="s">
        <v>412</v>
      </c>
      <c r="Z159" s="100">
        <f>IF(COUNTA(J159:S159)&gt;'Análises Trabalhos'!$M$100,0,1)</f>
        <v>1</v>
      </c>
    </row>
    <row r="160" spans="1:26" s="18" customFormat="1" ht="36" customHeight="1" x14ac:dyDescent="0.25">
      <c r="A160" s="30" t="s">
        <v>94</v>
      </c>
      <c r="B160" s="35" t="s">
        <v>789</v>
      </c>
      <c r="C160" s="38" t="s">
        <v>15</v>
      </c>
      <c r="D160" s="43"/>
      <c r="E160" s="27" t="s">
        <v>26</v>
      </c>
      <c r="F160" s="27"/>
      <c r="G160" s="27"/>
      <c r="H160" s="27"/>
      <c r="I160" s="44"/>
      <c r="J160" s="33" t="s">
        <v>26</v>
      </c>
      <c r="K160" s="27"/>
      <c r="L160" s="27"/>
      <c r="M160" s="27"/>
      <c r="N160" s="27"/>
      <c r="O160" s="27"/>
      <c r="P160" s="27"/>
      <c r="Q160" s="27"/>
      <c r="R160" s="27"/>
      <c r="S160" s="27"/>
      <c r="T160" s="27"/>
      <c r="U160" s="47"/>
      <c r="V160" s="49" t="s">
        <v>19</v>
      </c>
      <c r="W160" s="49" t="s">
        <v>54</v>
      </c>
      <c r="X160" s="53" t="s">
        <v>95</v>
      </c>
      <c r="Y160" s="51" t="s">
        <v>96</v>
      </c>
      <c r="Z160" s="100">
        <f>IF(COUNTA(J160:S160)&gt;'Análises Trabalhos'!$M$100,0,1)</f>
        <v>1</v>
      </c>
    </row>
    <row r="161" spans="1:26" s="18" customFormat="1" ht="36" customHeight="1" x14ac:dyDescent="0.25">
      <c r="A161" s="30" t="s">
        <v>64</v>
      </c>
      <c r="B161" s="35" t="s">
        <v>789</v>
      </c>
      <c r="C161" s="38" t="s">
        <v>15</v>
      </c>
      <c r="D161" s="43"/>
      <c r="E161" s="27" t="s">
        <v>26</v>
      </c>
      <c r="F161" s="27"/>
      <c r="G161" s="27"/>
      <c r="H161" s="27"/>
      <c r="I161" s="44"/>
      <c r="J161" s="33" t="s">
        <v>26</v>
      </c>
      <c r="K161" s="27"/>
      <c r="L161" s="27"/>
      <c r="M161" s="27"/>
      <c r="N161" s="27"/>
      <c r="O161" s="27"/>
      <c r="P161" s="27"/>
      <c r="Q161" s="27"/>
      <c r="R161" s="27"/>
      <c r="S161" s="27"/>
      <c r="T161" s="27"/>
      <c r="U161" s="47"/>
      <c r="V161" s="49" t="s">
        <v>19</v>
      </c>
      <c r="W161" s="49" t="s">
        <v>54</v>
      </c>
      <c r="X161" s="53" t="s">
        <v>65</v>
      </c>
      <c r="Y161" s="51" t="s">
        <v>66</v>
      </c>
      <c r="Z161" s="100">
        <f>IF(COUNTA(J161:S161)&gt;'Análises Trabalhos'!$M$100,0,1)</f>
        <v>1</v>
      </c>
    </row>
    <row r="162" spans="1:26" s="18" customFormat="1" ht="36" customHeight="1" x14ac:dyDescent="0.25">
      <c r="A162" s="30" t="s">
        <v>97</v>
      </c>
      <c r="B162" s="35" t="s">
        <v>789</v>
      </c>
      <c r="C162" s="38" t="s">
        <v>15</v>
      </c>
      <c r="D162" s="43"/>
      <c r="E162" s="27" t="s">
        <v>26</v>
      </c>
      <c r="F162" s="27"/>
      <c r="G162" s="27"/>
      <c r="H162" s="27"/>
      <c r="I162" s="44"/>
      <c r="J162" s="33" t="s">
        <v>26</v>
      </c>
      <c r="K162" s="27" t="s">
        <v>26</v>
      </c>
      <c r="L162" s="27"/>
      <c r="M162" s="27"/>
      <c r="N162" s="27"/>
      <c r="O162" s="27"/>
      <c r="P162" s="27" t="s">
        <v>26</v>
      </c>
      <c r="Q162" s="27"/>
      <c r="R162" s="27"/>
      <c r="S162" s="27"/>
      <c r="T162" s="27"/>
      <c r="U162" s="47"/>
      <c r="V162" s="49" t="s">
        <v>19</v>
      </c>
      <c r="W162" s="49" t="s">
        <v>54</v>
      </c>
      <c r="X162" s="53" t="s">
        <v>98</v>
      </c>
      <c r="Y162" s="51" t="s">
        <v>99</v>
      </c>
      <c r="Z162" s="100">
        <f>IF(COUNTA(J162:S162)&gt;'Análises Trabalhos'!$M$100,0,1)</f>
        <v>1</v>
      </c>
    </row>
    <row r="163" spans="1:26" s="18" customFormat="1" ht="36" customHeight="1" x14ac:dyDescent="0.25">
      <c r="A163" s="30" t="s">
        <v>100</v>
      </c>
      <c r="B163" s="35" t="s">
        <v>789</v>
      </c>
      <c r="C163" s="38" t="s">
        <v>15</v>
      </c>
      <c r="D163" s="43"/>
      <c r="E163" s="27" t="s">
        <v>26</v>
      </c>
      <c r="F163" s="27"/>
      <c r="G163" s="27"/>
      <c r="H163" s="27" t="s">
        <v>26</v>
      </c>
      <c r="I163" s="44"/>
      <c r="J163" s="33" t="s">
        <v>26</v>
      </c>
      <c r="K163" s="27" t="s">
        <v>26</v>
      </c>
      <c r="L163" s="27"/>
      <c r="M163" s="27"/>
      <c r="N163" s="27"/>
      <c r="O163" s="27" t="s">
        <v>26</v>
      </c>
      <c r="P163" s="27" t="s">
        <v>26</v>
      </c>
      <c r="Q163" s="27"/>
      <c r="R163" s="27"/>
      <c r="S163" s="27"/>
      <c r="T163" s="27"/>
      <c r="U163" s="47"/>
      <c r="V163" s="49" t="s">
        <v>25</v>
      </c>
      <c r="W163" s="49" t="s">
        <v>54</v>
      </c>
      <c r="X163" s="53" t="s">
        <v>101</v>
      </c>
      <c r="Y163" s="51" t="s">
        <v>102</v>
      </c>
      <c r="Z163" s="100">
        <f>IF(COUNTA(J163:S163)&gt;'Análises Trabalhos'!$M$100,0,1)</f>
        <v>1</v>
      </c>
    </row>
    <row r="164" spans="1:26" s="18" customFormat="1" ht="36" customHeight="1" x14ac:dyDescent="0.25">
      <c r="A164" s="30" t="s">
        <v>112</v>
      </c>
      <c r="B164" s="35" t="s">
        <v>789</v>
      </c>
      <c r="C164" s="38" t="s">
        <v>15</v>
      </c>
      <c r="D164" s="43" t="s">
        <v>26</v>
      </c>
      <c r="E164" s="27" t="s">
        <v>26</v>
      </c>
      <c r="F164" s="27" t="s">
        <v>26</v>
      </c>
      <c r="G164" s="27"/>
      <c r="H164" s="27" t="s">
        <v>26</v>
      </c>
      <c r="I164" s="44"/>
      <c r="J164" s="33" t="s">
        <v>26</v>
      </c>
      <c r="K164" s="27"/>
      <c r="L164" s="27" t="s">
        <v>26</v>
      </c>
      <c r="M164" s="27"/>
      <c r="N164" s="27"/>
      <c r="O164" s="27" t="s">
        <v>26</v>
      </c>
      <c r="P164" s="27"/>
      <c r="Q164" s="27"/>
      <c r="R164" s="27"/>
      <c r="S164" s="27"/>
      <c r="T164" s="27"/>
      <c r="U164" s="47"/>
      <c r="V164" s="49" t="s">
        <v>61</v>
      </c>
      <c r="W164" s="49" t="s">
        <v>54</v>
      </c>
      <c r="X164" s="53" t="s">
        <v>113</v>
      </c>
      <c r="Y164" s="51" t="s">
        <v>114</v>
      </c>
      <c r="Z164" s="100">
        <f>IF(COUNTA(J164:S164)&gt;'Análises Trabalhos'!$M$100,0,1)</f>
        <v>1</v>
      </c>
    </row>
    <row r="165" spans="1:26" s="18" customFormat="1" ht="36" customHeight="1" x14ac:dyDescent="0.25">
      <c r="A165" s="30" t="s">
        <v>555</v>
      </c>
      <c r="B165" s="35" t="s">
        <v>7</v>
      </c>
      <c r="C165" s="38" t="s">
        <v>28</v>
      </c>
      <c r="D165" s="43" t="s">
        <v>26</v>
      </c>
      <c r="E165" s="27"/>
      <c r="F165" s="27"/>
      <c r="G165" s="27"/>
      <c r="H165" s="27"/>
      <c r="I165" s="44"/>
      <c r="J165" s="33"/>
      <c r="K165" s="27"/>
      <c r="L165" s="27"/>
      <c r="M165" s="27"/>
      <c r="N165" s="27"/>
      <c r="O165" s="27"/>
      <c r="P165" s="27"/>
      <c r="Q165" s="27"/>
      <c r="R165" s="27"/>
      <c r="S165" s="27"/>
      <c r="T165" s="27" t="s">
        <v>26</v>
      </c>
      <c r="U165" s="47"/>
      <c r="V165" s="49" t="s">
        <v>61</v>
      </c>
      <c r="W165" s="49" t="s">
        <v>54</v>
      </c>
      <c r="X165" s="53" t="s">
        <v>556</v>
      </c>
      <c r="Y165" s="51" t="s">
        <v>557</v>
      </c>
      <c r="Z165" s="100">
        <f>IF(COUNTA(J165:S165)&gt;'Análises Trabalhos'!$M$100,0,1)</f>
        <v>1</v>
      </c>
    </row>
    <row r="166" spans="1:26" s="18" customFormat="1" ht="36" customHeight="1" x14ac:dyDescent="0.25">
      <c r="A166" s="30" t="s">
        <v>106</v>
      </c>
      <c r="B166" s="35" t="s">
        <v>789</v>
      </c>
      <c r="C166" s="38" t="s">
        <v>15</v>
      </c>
      <c r="D166" s="43"/>
      <c r="E166" s="27" t="s">
        <v>26</v>
      </c>
      <c r="F166" s="27" t="s">
        <v>26</v>
      </c>
      <c r="G166" s="27"/>
      <c r="H166" s="27"/>
      <c r="I166" s="44"/>
      <c r="J166" s="33" t="s">
        <v>26</v>
      </c>
      <c r="K166" s="27" t="s">
        <v>26</v>
      </c>
      <c r="L166" s="27"/>
      <c r="M166" s="27"/>
      <c r="N166" s="27"/>
      <c r="O166" s="27"/>
      <c r="P166" s="27"/>
      <c r="Q166" s="27"/>
      <c r="R166" s="27"/>
      <c r="S166" s="27"/>
      <c r="T166" s="27"/>
      <c r="U166" s="47"/>
      <c r="V166" s="49" t="s">
        <v>24</v>
      </c>
      <c r="W166" s="49" t="s">
        <v>54</v>
      </c>
      <c r="X166" s="53" t="s">
        <v>107</v>
      </c>
      <c r="Y166" s="51" t="s">
        <v>108</v>
      </c>
      <c r="Z166" s="100">
        <f>IF(COUNTA(J166:S166)&gt;'Análises Trabalhos'!$M$100,0,1)</f>
        <v>1</v>
      </c>
    </row>
    <row r="167" spans="1:26" s="18" customFormat="1" ht="36" customHeight="1" x14ac:dyDescent="0.25">
      <c r="A167" s="30" t="s">
        <v>67</v>
      </c>
      <c r="B167" s="35" t="s">
        <v>789</v>
      </c>
      <c r="C167" s="38" t="s">
        <v>15</v>
      </c>
      <c r="D167" s="43"/>
      <c r="E167" s="27" t="s">
        <v>26</v>
      </c>
      <c r="F167" s="27" t="s">
        <v>26</v>
      </c>
      <c r="G167" s="27"/>
      <c r="H167" s="27"/>
      <c r="I167" s="44"/>
      <c r="J167" s="33" t="s">
        <v>26</v>
      </c>
      <c r="K167" s="27"/>
      <c r="L167" s="27"/>
      <c r="M167" s="27"/>
      <c r="N167" s="27" t="s">
        <v>26</v>
      </c>
      <c r="O167" s="27"/>
      <c r="P167" s="27"/>
      <c r="Q167" s="27"/>
      <c r="R167" s="27"/>
      <c r="S167" s="27"/>
      <c r="T167" s="27"/>
      <c r="U167" s="47"/>
      <c r="V167" s="49" t="s">
        <v>61</v>
      </c>
      <c r="W167" s="49" t="s">
        <v>54</v>
      </c>
      <c r="X167" s="53" t="s">
        <v>68</v>
      </c>
      <c r="Y167" s="51" t="s">
        <v>69</v>
      </c>
      <c r="Z167" s="100">
        <f>IF(COUNTA(J167:S167)&gt;'Análises Trabalhos'!$M$100,0,1)</f>
        <v>1</v>
      </c>
    </row>
    <row r="168" spans="1:26" s="18" customFormat="1" ht="36" customHeight="1" x14ac:dyDescent="0.25">
      <c r="A168" s="30" t="s">
        <v>309</v>
      </c>
      <c r="B168" s="35" t="s">
        <v>770</v>
      </c>
      <c r="C168" s="38" t="s">
        <v>28</v>
      </c>
      <c r="D168" s="43" t="s">
        <v>26</v>
      </c>
      <c r="E168" s="27"/>
      <c r="F168" s="27" t="s">
        <v>26</v>
      </c>
      <c r="G168" s="27" t="s">
        <v>26</v>
      </c>
      <c r="H168" s="27" t="s">
        <v>26</v>
      </c>
      <c r="I168" s="44"/>
      <c r="J168" s="33" t="s">
        <v>26</v>
      </c>
      <c r="K168" s="27" t="s">
        <v>26</v>
      </c>
      <c r="L168" s="27" t="s">
        <v>26</v>
      </c>
      <c r="M168" s="27"/>
      <c r="N168" s="27"/>
      <c r="O168" s="27"/>
      <c r="P168" s="27"/>
      <c r="Q168" s="27"/>
      <c r="R168" s="27"/>
      <c r="S168" s="27"/>
      <c r="T168" s="27"/>
      <c r="U168" s="47"/>
      <c r="V168" s="49" t="s">
        <v>61</v>
      </c>
      <c r="W168" s="49" t="s">
        <v>54</v>
      </c>
      <c r="X168" s="53" t="s">
        <v>310</v>
      </c>
      <c r="Y168" s="51" t="s">
        <v>311</v>
      </c>
      <c r="Z168" s="100">
        <f>IF(COUNTA(J168:S168)&gt;'Análises Trabalhos'!$M$100,0,1)</f>
        <v>1</v>
      </c>
    </row>
    <row r="169" spans="1:26" s="18" customFormat="1" ht="36" customHeight="1" x14ac:dyDescent="0.25">
      <c r="A169" s="30" t="s">
        <v>70</v>
      </c>
      <c r="B169" s="35" t="s">
        <v>789</v>
      </c>
      <c r="C169" s="38" t="s">
        <v>15</v>
      </c>
      <c r="D169" s="43"/>
      <c r="E169" s="27" t="s">
        <v>26</v>
      </c>
      <c r="F169" s="27"/>
      <c r="G169" s="27"/>
      <c r="H169" s="27"/>
      <c r="I169" s="44"/>
      <c r="J169" s="33" t="s">
        <v>26</v>
      </c>
      <c r="K169" s="27"/>
      <c r="L169" s="27"/>
      <c r="M169" s="27"/>
      <c r="N169" s="27"/>
      <c r="O169" s="27"/>
      <c r="P169" s="27"/>
      <c r="Q169" s="27"/>
      <c r="R169" s="27"/>
      <c r="S169" s="27"/>
      <c r="T169" s="27"/>
      <c r="U169" s="47"/>
      <c r="V169" s="49" t="s">
        <v>17</v>
      </c>
      <c r="W169" s="49" t="s">
        <v>54</v>
      </c>
      <c r="X169" s="53" t="s">
        <v>71</v>
      </c>
      <c r="Y169" s="51" t="s">
        <v>72</v>
      </c>
      <c r="Z169" s="100">
        <f>IF(COUNTA(J169:S169)&gt;'Análises Trabalhos'!$M$100,0,1)</f>
        <v>1</v>
      </c>
    </row>
    <row r="170" spans="1:26" s="18" customFormat="1" ht="36" customHeight="1" x14ac:dyDescent="0.25">
      <c r="A170" s="30" t="s">
        <v>408</v>
      </c>
      <c r="B170" s="35" t="s">
        <v>10</v>
      </c>
      <c r="C170" s="38" t="s">
        <v>28</v>
      </c>
      <c r="D170" s="43" t="s">
        <v>26</v>
      </c>
      <c r="E170" s="27"/>
      <c r="F170" s="27"/>
      <c r="G170" s="27"/>
      <c r="H170" s="27"/>
      <c r="I170" s="44"/>
      <c r="J170" s="33" t="s">
        <v>26</v>
      </c>
      <c r="K170" s="27"/>
      <c r="L170" s="27"/>
      <c r="M170" s="27"/>
      <c r="N170" s="27"/>
      <c r="O170" s="27"/>
      <c r="P170" s="27"/>
      <c r="Q170" s="27"/>
      <c r="R170" s="27"/>
      <c r="S170" s="27"/>
      <c r="T170" s="27"/>
      <c r="U170" s="47"/>
      <c r="V170" s="49" t="s">
        <v>17</v>
      </c>
      <c r="W170" s="49" t="s">
        <v>54</v>
      </c>
      <c r="X170" s="53" t="s">
        <v>409</v>
      </c>
      <c r="Y170" s="51" t="s">
        <v>111</v>
      </c>
      <c r="Z170" s="100">
        <f>IF(COUNTA(J170:S170)&gt;'Análises Trabalhos'!$M$100,0,1)</f>
        <v>1</v>
      </c>
    </row>
    <row r="171" spans="1:26" s="18" customFormat="1" ht="36" customHeight="1" x14ac:dyDescent="0.25">
      <c r="A171" s="30" t="s">
        <v>177</v>
      </c>
      <c r="B171" s="35" t="s">
        <v>4</v>
      </c>
      <c r="C171" s="38" t="s">
        <v>16</v>
      </c>
      <c r="D171" s="43"/>
      <c r="E171" s="27"/>
      <c r="F171" s="27"/>
      <c r="G171" s="27" t="s">
        <v>26</v>
      </c>
      <c r="H171" s="27"/>
      <c r="I171" s="44"/>
      <c r="J171" s="33" t="s">
        <v>26</v>
      </c>
      <c r="K171" s="27"/>
      <c r="L171" s="27"/>
      <c r="M171" s="27"/>
      <c r="N171" s="27"/>
      <c r="O171" s="27"/>
      <c r="P171" s="27"/>
      <c r="Q171" s="27"/>
      <c r="R171" s="27"/>
      <c r="S171" s="27"/>
      <c r="T171" s="27"/>
      <c r="U171" s="47"/>
      <c r="V171" s="49" t="s">
        <v>25</v>
      </c>
      <c r="W171" s="49" t="s">
        <v>54</v>
      </c>
      <c r="X171" s="53" t="s">
        <v>178</v>
      </c>
      <c r="Y171" s="51" t="s">
        <v>179</v>
      </c>
      <c r="Z171" s="100">
        <f>IF(COUNTA(J171:S171)&gt;'Análises Trabalhos'!$M$100,0,1)</f>
        <v>1</v>
      </c>
    </row>
    <row r="172" spans="1:26" s="18" customFormat="1" ht="36" customHeight="1" x14ac:dyDescent="0.25">
      <c r="A172" s="30" t="s">
        <v>57</v>
      </c>
      <c r="B172" s="35" t="s">
        <v>789</v>
      </c>
      <c r="C172" s="38" t="s">
        <v>15</v>
      </c>
      <c r="D172" s="43"/>
      <c r="E172" s="27"/>
      <c r="F172" s="27"/>
      <c r="G172" s="27"/>
      <c r="H172" s="27" t="s">
        <v>26</v>
      </c>
      <c r="I172" s="44" t="s">
        <v>26</v>
      </c>
      <c r="J172" s="33" t="s">
        <v>26</v>
      </c>
      <c r="K172" s="27"/>
      <c r="L172" s="27"/>
      <c r="M172" s="27"/>
      <c r="N172" s="27"/>
      <c r="O172" s="27"/>
      <c r="P172" s="27"/>
      <c r="Q172" s="27"/>
      <c r="R172" s="27"/>
      <c r="S172" s="27"/>
      <c r="T172" s="27"/>
      <c r="U172" s="47"/>
      <c r="V172" s="49" t="s">
        <v>17</v>
      </c>
      <c r="W172" s="49" t="s">
        <v>54</v>
      </c>
      <c r="X172" s="53" t="s">
        <v>58</v>
      </c>
      <c r="Y172" s="51" t="s">
        <v>59</v>
      </c>
      <c r="Z172" s="100">
        <f>IF(COUNTA(J172:S172)&gt;'Análises Trabalhos'!$M$100,0,1)</f>
        <v>1</v>
      </c>
    </row>
    <row r="173" spans="1:26" s="18" customFormat="1" ht="36" customHeight="1" x14ac:dyDescent="0.25">
      <c r="A173" s="30" t="s">
        <v>119</v>
      </c>
      <c r="B173" s="35" t="s">
        <v>790</v>
      </c>
      <c r="C173" s="38" t="s">
        <v>15</v>
      </c>
      <c r="D173" s="43"/>
      <c r="E173" s="27" t="s">
        <v>26</v>
      </c>
      <c r="F173" s="27" t="s">
        <v>26</v>
      </c>
      <c r="G173" s="27" t="s">
        <v>26</v>
      </c>
      <c r="H173" s="27" t="s">
        <v>26</v>
      </c>
      <c r="I173" s="44" t="s">
        <v>26</v>
      </c>
      <c r="J173" s="33"/>
      <c r="K173" s="27"/>
      <c r="L173" s="27"/>
      <c r="M173" s="27"/>
      <c r="N173" s="27"/>
      <c r="O173" s="27"/>
      <c r="P173" s="27"/>
      <c r="Q173" s="27" t="s">
        <v>26</v>
      </c>
      <c r="R173" s="27"/>
      <c r="S173" s="27"/>
      <c r="T173" s="27"/>
      <c r="U173" s="47"/>
      <c r="V173" s="49" t="s">
        <v>25</v>
      </c>
      <c r="W173" s="49" t="s">
        <v>54</v>
      </c>
      <c r="X173" s="53" t="s">
        <v>120</v>
      </c>
      <c r="Y173" s="51" t="s">
        <v>111</v>
      </c>
      <c r="Z173" s="100">
        <f>IF(COUNTA(J173:S173)&gt;'Análises Trabalhos'!$M$100,0,1)</f>
        <v>1</v>
      </c>
    </row>
    <row r="174" spans="1:26" s="18" customFormat="1" ht="36" customHeight="1" x14ac:dyDescent="0.25">
      <c r="A174" s="30" t="s">
        <v>598</v>
      </c>
      <c r="B174" s="35" t="s">
        <v>769</v>
      </c>
      <c r="C174" s="38" t="s">
        <v>28</v>
      </c>
      <c r="D174" s="43" t="s">
        <v>26</v>
      </c>
      <c r="E174" s="27"/>
      <c r="F174" s="27"/>
      <c r="G174" s="27" t="s">
        <v>26</v>
      </c>
      <c r="H174" s="27"/>
      <c r="I174" s="44"/>
      <c r="J174" s="33"/>
      <c r="K174" s="27"/>
      <c r="L174" s="27"/>
      <c r="M174" s="27"/>
      <c r="N174" s="27"/>
      <c r="O174" s="27"/>
      <c r="P174" s="27"/>
      <c r="Q174" s="27" t="s">
        <v>26</v>
      </c>
      <c r="R174" s="27"/>
      <c r="S174" s="27"/>
      <c r="T174" s="27"/>
      <c r="U174" s="47"/>
      <c r="V174" s="49" t="s">
        <v>61</v>
      </c>
      <c r="W174" s="49" t="s">
        <v>54</v>
      </c>
      <c r="X174" s="53" t="s">
        <v>599</v>
      </c>
      <c r="Y174" s="51" t="s">
        <v>600</v>
      </c>
      <c r="Z174" s="100">
        <f>IF(COUNTA(J174:S174)&gt;'Análises Trabalhos'!$M$100,0,1)</f>
        <v>1</v>
      </c>
    </row>
    <row r="175" spans="1:26" s="18" customFormat="1" ht="36" customHeight="1" x14ac:dyDescent="0.25">
      <c r="A175" s="30" t="s">
        <v>76</v>
      </c>
      <c r="B175" s="35" t="s">
        <v>789</v>
      </c>
      <c r="C175" s="38" t="s">
        <v>15</v>
      </c>
      <c r="D175" s="43"/>
      <c r="E175" s="27" t="s">
        <v>26</v>
      </c>
      <c r="F175" s="27"/>
      <c r="G175" s="27"/>
      <c r="H175" s="27"/>
      <c r="I175" s="44"/>
      <c r="J175" s="33" t="s">
        <v>26</v>
      </c>
      <c r="K175" s="27"/>
      <c r="L175" s="27"/>
      <c r="M175" s="27"/>
      <c r="N175" s="27"/>
      <c r="O175" s="27"/>
      <c r="P175" s="27"/>
      <c r="Q175" s="27"/>
      <c r="R175" s="27"/>
      <c r="S175" s="27"/>
      <c r="T175" s="27"/>
      <c r="U175" s="47"/>
      <c r="V175" s="49" t="s">
        <v>61</v>
      </c>
      <c r="W175" s="49" t="s">
        <v>54</v>
      </c>
      <c r="X175" s="53" t="s">
        <v>77</v>
      </c>
      <c r="Y175" s="51" t="s">
        <v>78</v>
      </c>
      <c r="Z175" s="100">
        <f>IF(COUNTA(J175:S175)&gt;'Análises Trabalhos'!$M$100,0,1)</f>
        <v>1</v>
      </c>
    </row>
    <row r="176" spans="1:26" s="18" customFormat="1" ht="36" customHeight="1" x14ac:dyDescent="0.25">
      <c r="A176" s="30" t="s">
        <v>73</v>
      </c>
      <c r="B176" s="35" t="s">
        <v>789</v>
      </c>
      <c r="C176" s="38" t="s">
        <v>15</v>
      </c>
      <c r="D176" s="43"/>
      <c r="E176" s="27" t="s">
        <v>26</v>
      </c>
      <c r="F176" s="27"/>
      <c r="G176" s="27"/>
      <c r="H176" s="27"/>
      <c r="I176" s="44"/>
      <c r="J176" s="33" t="s">
        <v>26</v>
      </c>
      <c r="K176" s="27"/>
      <c r="L176" s="27"/>
      <c r="M176" s="27" t="s">
        <v>26</v>
      </c>
      <c r="N176" s="27"/>
      <c r="O176" s="27"/>
      <c r="P176" s="27"/>
      <c r="Q176" s="27"/>
      <c r="R176" s="27"/>
      <c r="S176" s="27"/>
      <c r="T176" s="27"/>
      <c r="U176" s="47"/>
      <c r="V176" s="49" t="s">
        <v>25</v>
      </c>
      <c r="W176" s="49" t="s">
        <v>54</v>
      </c>
      <c r="X176" s="53" t="s">
        <v>74</v>
      </c>
      <c r="Y176" s="51" t="s">
        <v>75</v>
      </c>
      <c r="Z176" s="100">
        <f>IF(COUNTA(J176:S176)&gt;'Análises Trabalhos'!$M$100,0,1)</f>
        <v>1</v>
      </c>
    </row>
    <row r="177" spans="1:26" s="18" customFormat="1" ht="36" customHeight="1" x14ac:dyDescent="0.25">
      <c r="A177" s="30" t="s">
        <v>456</v>
      </c>
      <c r="B177" s="35" t="s">
        <v>6</v>
      </c>
      <c r="C177" s="38" t="s">
        <v>28</v>
      </c>
      <c r="D177" s="43"/>
      <c r="E177" s="27"/>
      <c r="F177" s="27" t="s">
        <v>26</v>
      </c>
      <c r="G177" s="27"/>
      <c r="H177" s="27" t="s">
        <v>26</v>
      </c>
      <c r="I177" s="44"/>
      <c r="J177" s="33" t="s">
        <v>26</v>
      </c>
      <c r="K177" s="27"/>
      <c r="L177" s="27"/>
      <c r="M177" s="27" t="s">
        <v>26</v>
      </c>
      <c r="N177" s="27"/>
      <c r="O177" s="27"/>
      <c r="P177" s="27" t="s">
        <v>26</v>
      </c>
      <c r="Q177" s="27"/>
      <c r="R177" s="27"/>
      <c r="S177" s="27"/>
      <c r="T177" s="27"/>
      <c r="U177" s="47"/>
      <c r="V177" s="49" t="s">
        <v>17</v>
      </c>
      <c r="W177" s="49" t="s">
        <v>54</v>
      </c>
      <c r="X177" s="53" t="s">
        <v>457</v>
      </c>
      <c r="Y177" s="51" t="s">
        <v>458</v>
      </c>
      <c r="Z177" s="100">
        <f>IF(COUNTA(J177:S177)&gt;'Análises Trabalhos'!$M$100,0,1)</f>
        <v>1</v>
      </c>
    </row>
    <row r="178" spans="1:26" s="18" customFormat="1" ht="36" customHeight="1" x14ac:dyDescent="0.25">
      <c r="A178" s="30" t="s">
        <v>514</v>
      </c>
      <c r="B178" s="35" t="s">
        <v>791</v>
      </c>
      <c r="C178" s="38" t="s">
        <v>28</v>
      </c>
      <c r="D178" s="43"/>
      <c r="E178" s="27" t="s">
        <v>26</v>
      </c>
      <c r="F178" s="27"/>
      <c r="G178" s="27"/>
      <c r="H178" s="27"/>
      <c r="I178" s="44"/>
      <c r="J178" s="33"/>
      <c r="K178" s="27" t="s">
        <v>26</v>
      </c>
      <c r="L178" s="27"/>
      <c r="M178" s="27"/>
      <c r="N178" s="27"/>
      <c r="O178" s="27"/>
      <c r="P178" s="27"/>
      <c r="Q178" s="27"/>
      <c r="R178" s="27"/>
      <c r="S178" s="27"/>
      <c r="T178" s="27"/>
      <c r="U178" s="47"/>
      <c r="V178" s="49"/>
      <c r="W178" s="49" t="s">
        <v>54</v>
      </c>
      <c r="X178" s="53" t="s">
        <v>515</v>
      </c>
      <c r="Y178" s="51" t="s">
        <v>516</v>
      </c>
      <c r="Z178" s="100">
        <f>IF(COUNTA(J178:S178)&gt;'Análises Trabalhos'!$M$100,0,1)</f>
        <v>1</v>
      </c>
    </row>
    <row r="179" spans="1:26" s="18" customFormat="1" ht="36" customHeight="1" x14ac:dyDescent="0.25">
      <c r="A179" s="30" t="s">
        <v>82</v>
      </c>
      <c r="B179" s="35" t="s">
        <v>789</v>
      </c>
      <c r="C179" s="38" t="s">
        <v>15</v>
      </c>
      <c r="D179" s="43"/>
      <c r="E179" s="27" t="s">
        <v>26</v>
      </c>
      <c r="F179" s="27"/>
      <c r="G179" s="27"/>
      <c r="H179" s="27"/>
      <c r="I179" s="44"/>
      <c r="J179" s="33" t="s">
        <v>26</v>
      </c>
      <c r="K179" s="27"/>
      <c r="L179" s="27" t="s">
        <v>26</v>
      </c>
      <c r="M179" s="27"/>
      <c r="N179" s="27"/>
      <c r="O179" s="27"/>
      <c r="P179" s="27"/>
      <c r="Q179" s="27"/>
      <c r="R179" s="27"/>
      <c r="S179" s="27"/>
      <c r="T179" s="27"/>
      <c r="U179" s="47"/>
      <c r="V179" s="49" t="s">
        <v>61</v>
      </c>
      <c r="W179" s="49" t="s">
        <v>54</v>
      </c>
      <c r="X179" s="53" t="s">
        <v>83</v>
      </c>
      <c r="Y179" s="51" t="s">
        <v>84</v>
      </c>
      <c r="Z179" s="100">
        <f>IF(COUNTA(J179:S179)&gt;'Análises Trabalhos'!$M$100,0,1)</f>
        <v>1</v>
      </c>
    </row>
    <row r="180" spans="1:26" s="18" customFormat="1" ht="36" customHeight="1" x14ac:dyDescent="0.25">
      <c r="A180" s="30" t="s">
        <v>511</v>
      </c>
      <c r="B180" s="35" t="s">
        <v>791</v>
      </c>
      <c r="C180" s="38" t="s">
        <v>28</v>
      </c>
      <c r="D180" s="43"/>
      <c r="E180" s="27" t="s">
        <v>26</v>
      </c>
      <c r="F180" s="27"/>
      <c r="G180" s="27"/>
      <c r="H180" s="27"/>
      <c r="I180" s="44"/>
      <c r="J180" s="33"/>
      <c r="K180" s="27"/>
      <c r="L180" s="27"/>
      <c r="M180" s="27"/>
      <c r="N180" s="27"/>
      <c r="O180" s="27"/>
      <c r="P180" s="27"/>
      <c r="Q180" s="27"/>
      <c r="R180" s="27"/>
      <c r="S180" s="27"/>
      <c r="T180" s="27"/>
      <c r="U180" s="47" t="s">
        <v>26</v>
      </c>
      <c r="V180" s="49" t="s">
        <v>17</v>
      </c>
      <c r="W180" s="49" t="s">
        <v>54</v>
      </c>
      <c r="X180" s="53" t="s">
        <v>512</v>
      </c>
      <c r="Y180" s="51" t="s">
        <v>513</v>
      </c>
      <c r="Z180" s="100">
        <f>IF(COUNTA(J180:S180)&gt;'Análises Trabalhos'!$M$100,0,1)</f>
        <v>1</v>
      </c>
    </row>
    <row r="181" spans="1:26" s="18" customFormat="1" ht="36" customHeight="1" x14ac:dyDescent="0.25">
      <c r="A181" s="30" t="s">
        <v>704</v>
      </c>
      <c r="B181" s="35" t="s">
        <v>14</v>
      </c>
      <c r="C181" s="38" t="s">
        <v>731</v>
      </c>
      <c r="D181" s="43"/>
      <c r="E181" s="27" t="s">
        <v>26</v>
      </c>
      <c r="F181" s="27" t="s">
        <v>26</v>
      </c>
      <c r="G181" s="27" t="s">
        <v>26</v>
      </c>
      <c r="H181" s="27"/>
      <c r="I181" s="44"/>
      <c r="J181" s="33" t="s">
        <v>26</v>
      </c>
      <c r="K181" s="27" t="s">
        <v>26</v>
      </c>
      <c r="L181" s="27"/>
      <c r="M181" s="27"/>
      <c r="N181" s="27"/>
      <c r="O181" s="27"/>
      <c r="P181" s="27" t="s">
        <v>26</v>
      </c>
      <c r="Q181" s="27" t="s">
        <v>26</v>
      </c>
      <c r="R181" s="27"/>
      <c r="S181" s="27"/>
      <c r="T181" s="27"/>
      <c r="U181" s="47"/>
      <c r="V181" s="49" t="s">
        <v>25</v>
      </c>
      <c r="W181" s="49" t="s">
        <v>54</v>
      </c>
      <c r="X181" s="53" t="s">
        <v>705</v>
      </c>
      <c r="Y181" s="51" t="s">
        <v>111</v>
      </c>
      <c r="Z181" s="100">
        <f>IF(COUNTA(J181:S181)&gt;'Análises Trabalhos'!$M$100,0,1)</f>
        <v>1</v>
      </c>
    </row>
    <row r="182" spans="1:26" s="18" customFormat="1" ht="36" customHeight="1" x14ac:dyDescent="0.25">
      <c r="A182" s="30" t="s">
        <v>127</v>
      </c>
      <c r="B182" s="35" t="s">
        <v>786</v>
      </c>
      <c r="C182" s="38" t="s">
        <v>16</v>
      </c>
      <c r="D182" s="43"/>
      <c r="E182" s="27"/>
      <c r="F182" s="27" t="s">
        <v>26</v>
      </c>
      <c r="G182" s="27"/>
      <c r="H182" s="27"/>
      <c r="I182" s="44"/>
      <c r="J182" s="33"/>
      <c r="K182" s="27"/>
      <c r="L182" s="27"/>
      <c r="M182" s="27" t="s">
        <v>26</v>
      </c>
      <c r="N182" s="27"/>
      <c r="O182" s="27"/>
      <c r="P182" s="27"/>
      <c r="Q182" s="27"/>
      <c r="R182" s="27"/>
      <c r="S182" s="27"/>
      <c r="T182" s="27"/>
      <c r="U182" s="47"/>
      <c r="V182" s="49" t="s">
        <v>17</v>
      </c>
      <c r="W182" s="49" t="s">
        <v>54</v>
      </c>
      <c r="X182" s="53" t="s">
        <v>128</v>
      </c>
      <c r="Y182" s="51" t="s">
        <v>111</v>
      </c>
      <c r="Z182" s="100">
        <f>IF(COUNTA(J182:S182)&gt;'Análises Trabalhos'!$M$100,0,1)</f>
        <v>1</v>
      </c>
    </row>
    <row r="183" spans="1:26" s="18" customFormat="1" ht="36" customHeight="1" x14ac:dyDescent="0.25">
      <c r="A183" s="30" t="s">
        <v>85</v>
      </c>
      <c r="B183" s="35" t="s">
        <v>789</v>
      </c>
      <c r="C183" s="38" t="s">
        <v>15</v>
      </c>
      <c r="D183" s="43"/>
      <c r="E183" s="27" t="s">
        <v>26</v>
      </c>
      <c r="F183" s="27"/>
      <c r="G183" s="27"/>
      <c r="H183" s="27"/>
      <c r="I183" s="44"/>
      <c r="J183" s="33" t="s">
        <v>26</v>
      </c>
      <c r="K183" s="27" t="s">
        <v>26</v>
      </c>
      <c r="L183" s="27"/>
      <c r="M183" s="27"/>
      <c r="N183" s="27"/>
      <c r="O183" s="27"/>
      <c r="P183" s="27"/>
      <c r="Q183" s="27"/>
      <c r="R183" s="27"/>
      <c r="S183" s="27"/>
      <c r="T183" s="27"/>
      <c r="U183" s="47"/>
      <c r="V183" s="49" t="s">
        <v>19</v>
      </c>
      <c r="W183" s="49" t="s">
        <v>54</v>
      </c>
      <c r="X183" s="53" t="s">
        <v>86</v>
      </c>
      <c r="Y183" s="51" t="s">
        <v>87</v>
      </c>
      <c r="Z183" s="100">
        <f>IF(COUNTA(J183:S183)&gt;'Análises Trabalhos'!$M$100,0,1)</f>
        <v>1</v>
      </c>
    </row>
    <row r="184" spans="1:26" s="18" customFormat="1" ht="36" customHeight="1" x14ac:dyDescent="0.25">
      <c r="A184" s="30" t="s">
        <v>53</v>
      </c>
      <c r="B184" s="35" t="s">
        <v>789</v>
      </c>
      <c r="C184" s="38" t="s">
        <v>15</v>
      </c>
      <c r="D184" s="43"/>
      <c r="E184" s="27"/>
      <c r="F184" s="27"/>
      <c r="G184" s="27"/>
      <c r="H184" s="27" t="s">
        <v>26</v>
      </c>
      <c r="I184" s="44"/>
      <c r="J184" s="33" t="s">
        <v>26</v>
      </c>
      <c r="K184" s="27"/>
      <c r="L184" s="27"/>
      <c r="M184" s="27"/>
      <c r="N184" s="27"/>
      <c r="O184" s="27"/>
      <c r="P184" s="27"/>
      <c r="Q184" s="27"/>
      <c r="R184" s="27"/>
      <c r="S184" s="27"/>
      <c r="T184" s="27"/>
      <c r="U184" s="47"/>
      <c r="V184" s="49" t="s">
        <v>17</v>
      </c>
      <c r="W184" s="49" t="s">
        <v>54</v>
      </c>
      <c r="X184" s="53" t="s">
        <v>55</v>
      </c>
      <c r="Y184" s="51" t="s">
        <v>56</v>
      </c>
      <c r="Z184" s="100">
        <f>IF(COUNTA(J184:S184)&gt;'Análises Trabalhos'!$M$100,0,1)</f>
        <v>1</v>
      </c>
    </row>
    <row r="185" spans="1:26" s="18" customFormat="1" ht="36" customHeight="1" x14ac:dyDescent="0.25">
      <c r="A185" s="30" t="s">
        <v>53</v>
      </c>
      <c r="B185" s="35" t="s">
        <v>773</v>
      </c>
      <c r="C185" s="38" t="s">
        <v>28</v>
      </c>
      <c r="D185" s="43"/>
      <c r="E185" s="27"/>
      <c r="F185" s="27"/>
      <c r="G185" s="27"/>
      <c r="H185" s="27" t="s">
        <v>26</v>
      </c>
      <c r="I185" s="44"/>
      <c r="J185" s="33" t="s">
        <v>26</v>
      </c>
      <c r="K185" s="27"/>
      <c r="L185" s="27"/>
      <c r="M185" s="27"/>
      <c r="N185" s="27"/>
      <c r="O185" s="27"/>
      <c r="P185" s="27"/>
      <c r="Q185" s="27"/>
      <c r="R185" s="27"/>
      <c r="S185" s="27"/>
      <c r="T185" s="27"/>
      <c r="U185" s="47"/>
      <c r="V185" s="49" t="s">
        <v>17</v>
      </c>
      <c r="W185" s="49" t="s">
        <v>54</v>
      </c>
      <c r="X185" s="53" t="s">
        <v>630</v>
      </c>
      <c r="Y185" s="51" t="s">
        <v>631</v>
      </c>
      <c r="Z185" s="100">
        <f>IF(COUNTA(J185:S185)&gt;'Análises Trabalhos'!$M$100,0,1)</f>
        <v>1</v>
      </c>
    </row>
    <row r="186" spans="1:26" s="18" customFormat="1" ht="36" customHeight="1" x14ac:dyDescent="0.25">
      <c r="A186" s="30" t="s">
        <v>508</v>
      </c>
      <c r="B186" s="35" t="s">
        <v>791</v>
      </c>
      <c r="C186" s="38" t="s">
        <v>28</v>
      </c>
      <c r="D186" s="43"/>
      <c r="E186" s="27" t="s">
        <v>26</v>
      </c>
      <c r="F186" s="27"/>
      <c r="G186" s="27" t="s">
        <v>26</v>
      </c>
      <c r="H186" s="27"/>
      <c r="I186" s="44"/>
      <c r="J186" s="33"/>
      <c r="K186" s="27"/>
      <c r="L186" s="27" t="s">
        <v>26</v>
      </c>
      <c r="M186" s="27"/>
      <c r="N186" s="27"/>
      <c r="O186" s="27"/>
      <c r="P186" s="27"/>
      <c r="Q186" s="27"/>
      <c r="R186" s="27"/>
      <c r="S186" s="27"/>
      <c r="T186" s="27"/>
      <c r="U186" s="47"/>
      <c r="V186" s="49" t="s">
        <v>24</v>
      </c>
      <c r="W186" s="49" t="s">
        <v>54</v>
      </c>
      <c r="X186" s="53" t="s">
        <v>509</v>
      </c>
      <c r="Y186" s="51" t="s">
        <v>510</v>
      </c>
      <c r="Z186" s="100">
        <f>IF(COUNTA(J186:S186)&gt;'Análises Trabalhos'!$M$100,0,1)</f>
        <v>1</v>
      </c>
    </row>
    <row r="187" spans="1:26" s="18" customFormat="1" ht="36" customHeight="1" x14ac:dyDescent="0.25">
      <c r="A187" s="30" t="s">
        <v>121</v>
      </c>
      <c r="B187" s="35" t="s">
        <v>786</v>
      </c>
      <c r="C187" s="38" t="s">
        <v>16</v>
      </c>
      <c r="D187" s="43"/>
      <c r="E187" s="27"/>
      <c r="F187" s="27" t="s">
        <v>26</v>
      </c>
      <c r="G187" s="27"/>
      <c r="H187" s="27"/>
      <c r="I187" s="44"/>
      <c r="J187" s="33"/>
      <c r="K187" s="27"/>
      <c r="L187" s="27"/>
      <c r="M187" s="27" t="s">
        <v>26</v>
      </c>
      <c r="N187" s="27"/>
      <c r="O187" s="27"/>
      <c r="P187" s="27"/>
      <c r="Q187" s="27"/>
      <c r="R187" s="27"/>
      <c r="S187" s="27"/>
      <c r="T187" s="27"/>
      <c r="U187" s="47"/>
      <c r="V187" s="49" t="s">
        <v>17</v>
      </c>
      <c r="W187" s="49" t="s">
        <v>54</v>
      </c>
      <c r="X187" s="53" t="s">
        <v>122</v>
      </c>
      <c r="Y187" s="51" t="s">
        <v>123</v>
      </c>
      <c r="Z187" s="100">
        <f>IF(COUNTA(J187:S187)&gt;'Análises Trabalhos'!$M$100,0,1)</f>
        <v>1</v>
      </c>
    </row>
    <row r="188" spans="1:26" s="18" customFormat="1" ht="36" customHeight="1" x14ac:dyDescent="0.25">
      <c r="A188" s="30" t="s">
        <v>129</v>
      </c>
      <c r="B188" s="35" t="s">
        <v>786</v>
      </c>
      <c r="C188" s="38" t="s">
        <v>16</v>
      </c>
      <c r="D188" s="43"/>
      <c r="E188" s="27"/>
      <c r="F188" s="27" t="s">
        <v>26</v>
      </c>
      <c r="G188" s="27"/>
      <c r="H188" s="27"/>
      <c r="I188" s="44"/>
      <c r="J188" s="33"/>
      <c r="K188" s="27"/>
      <c r="L188" s="27"/>
      <c r="M188" s="27" t="s">
        <v>26</v>
      </c>
      <c r="N188" s="27"/>
      <c r="O188" s="27"/>
      <c r="P188" s="27"/>
      <c r="Q188" s="27"/>
      <c r="R188" s="27"/>
      <c r="S188" s="27"/>
      <c r="T188" s="27"/>
      <c r="U188" s="47"/>
      <c r="V188" s="49" t="s">
        <v>17</v>
      </c>
      <c r="W188" s="49" t="s">
        <v>54</v>
      </c>
      <c r="X188" s="53" t="s">
        <v>130</v>
      </c>
      <c r="Y188" s="51" t="s">
        <v>111</v>
      </c>
      <c r="Z188" s="100">
        <f>IF(COUNTA(J188:S188)&gt;'Análises Trabalhos'!$M$100,0,1)</f>
        <v>1</v>
      </c>
    </row>
    <row r="189" spans="1:26" s="18" customFormat="1" ht="36" customHeight="1" x14ac:dyDescent="0.25">
      <c r="A189" s="30" t="s">
        <v>522</v>
      </c>
      <c r="B189" s="35" t="s">
        <v>7</v>
      </c>
      <c r="C189" s="38" t="s">
        <v>28</v>
      </c>
      <c r="D189" s="43" t="s">
        <v>26</v>
      </c>
      <c r="E189" s="27"/>
      <c r="F189" s="27"/>
      <c r="G189" s="27"/>
      <c r="H189" s="27"/>
      <c r="I189" s="44"/>
      <c r="J189" s="33"/>
      <c r="K189" s="27"/>
      <c r="L189" s="27"/>
      <c r="M189" s="27"/>
      <c r="N189" s="27"/>
      <c r="O189" s="27"/>
      <c r="P189" s="27"/>
      <c r="Q189" s="27"/>
      <c r="R189" s="27"/>
      <c r="S189" s="27"/>
      <c r="T189" s="27" t="s">
        <v>26</v>
      </c>
      <c r="U189" s="47"/>
      <c r="V189" s="49" t="s">
        <v>207</v>
      </c>
      <c r="W189" s="49" t="s">
        <v>54</v>
      </c>
      <c r="X189" s="53" t="s">
        <v>523</v>
      </c>
      <c r="Y189" s="51" t="s">
        <v>524</v>
      </c>
      <c r="Z189" s="100">
        <f>IF(COUNTA(J189:S189)&gt;'Análises Trabalhos'!$M$100,0,1)</f>
        <v>1</v>
      </c>
    </row>
    <row r="190" spans="1:26" s="18" customFormat="1" ht="36" customHeight="1" x14ac:dyDescent="0.25">
      <c r="A190" s="30" t="s">
        <v>103</v>
      </c>
      <c r="B190" s="35" t="s">
        <v>789</v>
      </c>
      <c r="C190" s="38" t="s">
        <v>15</v>
      </c>
      <c r="D190" s="43"/>
      <c r="E190" s="27" t="s">
        <v>26</v>
      </c>
      <c r="F190" s="27" t="s">
        <v>26</v>
      </c>
      <c r="G190" s="27"/>
      <c r="H190" s="27"/>
      <c r="I190" s="44"/>
      <c r="J190" s="33" t="s">
        <v>26</v>
      </c>
      <c r="K190" s="27"/>
      <c r="L190" s="27"/>
      <c r="M190" s="27" t="s">
        <v>26</v>
      </c>
      <c r="N190" s="27"/>
      <c r="O190" s="27"/>
      <c r="P190" s="27"/>
      <c r="Q190" s="27"/>
      <c r="R190" s="27"/>
      <c r="S190" s="27"/>
      <c r="T190" s="27"/>
      <c r="U190" s="47"/>
      <c r="V190" s="49" t="s">
        <v>19</v>
      </c>
      <c r="W190" s="49" t="s">
        <v>54</v>
      </c>
      <c r="X190" s="53" t="s">
        <v>104</v>
      </c>
      <c r="Y190" s="51" t="s">
        <v>105</v>
      </c>
      <c r="Z190" s="100">
        <f>IF(COUNTA(J190:S190)&gt;'Análises Trabalhos'!$M$100,0,1)</f>
        <v>1</v>
      </c>
    </row>
    <row r="191" spans="1:26" s="18" customFormat="1" ht="36" customHeight="1" x14ac:dyDescent="0.25">
      <c r="A191" s="30" t="s">
        <v>525</v>
      </c>
      <c r="B191" s="35" t="s">
        <v>7</v>
      </c>
      <c r="C191" s="38" t="s">
        <v>28</v>
      </c>
      <c r="D191" s="43" t="s">
        <v>26</v>
      </c>
      <c r="E191" s="27"/>
      <c r="F191" s="27" t="s">
        <v>26</v>
      </c>
      <c r="G191" s="27"/>
      <c r="H191" s="27"/>
      <c r="I191" s="44"/>
      <c r="J191" s="33"/>
      <c r="K191" s="27" t="s">
        <v>26</v>
      </c>
      <c r="L191" s="27"/>
      <c r="M191" s="27"/>
      <c r="N191" s="27"/>
      <c r="O191" s="27"/>
      <c r="P191" s="27"/>
      <c r="Q191" s="27"/>
      <c r="R191" s="27"/>
      <c r="S191" s="27"/>
      <c r="T191" s="27" t="s">
        <v>26</v>
      </c>
      <c r="U191" s="47"/>
      <c r="V191" s="49" t="s">
        <v>17</v>
      </c>
      <c r="W191" s="49" t="s">
        <v>54</v>
      </c>
      <c r="X191" s="53" t="s">
        <v>526</v>
      </c>
      <c r="Y191" s="51" t="s">
        <v>527</v>
      </c>
      <c r="Z191" s="100">
        <f>IF(COUNTA(J191:S191)&gt;'Análises Trabalhos'!$M$100,0,1)</f>
        <v>1</v>
      </c>
    </row>
    <row r="192" spans="1:26" s="18" customFormat="1" ht="36" customHeight="1" x14ac:dyDescent="0.25">
      <c r="A192" s="30" t="s">
        <v>79</v>
      </c>
      <c r="B192" s="35" t="s">
        <v>789</v>
      </c>
      <c r="C192" s="38" t="s">
        <v>15</v>
      </c>
      <c r="D192" s="43"/>
      <c r="E192" s="27" t="s">
        <v>26</v>
      </c>
      <c r="F192" s="27"/>
      <c r="G192" s="27"/>
      <c r="H192" s="27"/>
      <c r="I192" s="44"/>
      <c r="J192" s="33" t="s">
        <v>26</v>
      </c>
      <c r="K192" s="27" t="s">
        <v>26</v>
      </c>
      <c r="L192" s="27"/>
      <c r="M192" s="27"/>
      <c r="N192" s="27"/>
      <c r="O192" s="27"/>
      <c r="P192" s="27"/>
      <c r="Q192" s="27" t="s">
        <v>26</v>
      </c>
      <c r="R192" s="27"/>
      <c r="S192" s="27"/>
      <c r="T192" s="27"/>
      <c r="U192" s="47"/>
      <c r="V192" s="49" t="s">
        <v>19</v>
      </c>
      <c r="W192" s="49" t="s">
        <v>54</v>
      </c>
      <c r="X192" s="53" t="s">
        <v>80</v>
      </c>
      <c r="Y192" s="51" t="s">
        <v>81</v>
      </c>
      <c r="Z192" s="100">
        <f>IF(COUNTA(J192:S192)&gt;'Análises Trabalhos'!$M$100,0,1)</f>
        <v>1</v>
      </c>
    </row>
    <row r="193" spans="1:26" s="18" customFormat="1" ht="36" customHeight="1" x14ac:dyDescent="0.25">
      <c r="A193" s="30" t="s">
        <v>88</v>
      </c>
      <c r="B193" s="35" t="s">
        <v>789</v>
      </c>
      <c r="C193" s="38" t="s">
        <v>15</v>
      </c>
      <c r="D193" s="43"/>
      <c r="E193" s="27" t="s">
        <v>26</v>
      </c>
      <c r="F193" s="27"/>
      <c r="G193" s="27"/>
      <c r="H193" s="27"/>
      <c r="I193" s="44"/>
      <c r="J193" s="33" t="s">
        <v>26</v>
      </c>
      <c r="K193" s="27"/>
      <c r="L193" s="27" t="s">
        <v>26</v>
      </c>
      <c r="M193" s="27"/>
      <c r="N193" s="27"/>
      <c r="O193" s="27"/>
      <c r="P193" s="27" t="s">
        <v>26</v>
      </c>
      <c r="Q193" s="27"/>
      <c r="R193" s="27"/>
      <c r="S193" s="27"/>
      <c r="T193" s="27"/>
      <c r="U193" s="47"/>
      <c r="V193" s="49" t="s">
        <v>25</v>
      </c>
      <c r="W193" s="49" t="s">
        <v>54</v>
      </c>
      <c r="X193" s="53" t="s">
        <v>89</v>
      </c>
      <c r="Y193" s="51" t="s">
        <v>90</v>
      </c>
      <c r="Z193" s="100">
        <f>IF(COUNTA(J193:S193)&gt;'Análises Trabalhos'!$M$100,0,1)</f>
        <v>1</v>
      </c>
    </row>
    <row r="194" spans="1:26" s="18" customFormat="1" ht="36" customHeight="1" x14ac:dyDescent="0.25">
      <c r="A194" s="30" t="s">
        <v>91</v>
      </c>
      <c r="B194" s="35" t="s">
        <v>789</v>
      </c>
      <c r="C194" s="38" t="s">
        <v>15</v>
      </c>
      <c r="D194" s="43"/>
      <c r="E194" s="27" t="s">
        <v>26</v>
      </c>
      <c r="F194" s="27"/>
      <c r="G194" s="27"/>
      <c r="H194" s="27"/>
      <c r="I194" s="44"/>
      <c r="J194" s="33" t="s">
        <v>26</v>
      </c>
      <c r="K194" s="27"/>
      <c r="L194" s="27" t="s">
        <v>26</v>
      </c>
      <c r="M194" s="27"/>
      <c r="N194" s="27"/>
      <c r="O194" s="27"/>
      <c r="P194" s="27" t="s">
        <v>26</v>
      </c>
      <c r="Q194" s="27"/>
      <c r="R194" s="27"/>
      <c r="S194" s="27"/>
      <c r="T194" s="27"/>
      <c r="U194" s="47"/>
      <c r="V194" s="49" t="s">
        <v>25</v>
      </c>
      <c r="W194" s="49" t="s">
        <v>54</v>
      </c>
      <c r="X194" s="53" t="s">
        <v>92</v>
      </c>
      <c r="Y194" s="51" t="s">
        <v>93</v>
      </c>
      <c r="Z194" s="100">
        <f>IF(COUNTA(J194:S194)&gt;'Análises Trabalhos'!$M$100,0,1)</f>
        <v>1</v>
      </c>
    </row>
    <row r="195" spans="1:26" s="18" customFormat="1" ht="36" customHeight="1" x14ac:dyDescent="0.25">
      <c r="A195" s="30" t="s">
        <v>558</v>
      </c>
      <c r="B195" s="35" t="s">
        <v>7</v>
      </c>
      <c r="C195" s="38" t="s">
        <v>28</v>
      </c>
      <c r="D195" s="43" t="s">
        <v>26</v>
      </c>
      <c r="E195" s="27"/>
      <c r="F195" s="27"/>
      <c r="G195" s="27"/>
      <c r="H195" s="27"/>
      <c r="I195" s="44"/>
      <c r="J195" s="33" t="s">
        <v>26</v>
      </c>
      <c r="K195" s="27"/>
      <c r="L195" s="27"/>
      <c r="M195" s="27" t="s">
        <v>26</v>
      </c>
      <c r="N195" s="27"/>
      <c r="O195" s="27"/>
      <c r="P195" s="27"/>
      <c r="Q195" s="27"/>
      <c r="R195" s="27"/>
      <c r="S195" s="27"/>
      <c r="T195" s="27" t="s">
        <v>26</v>
      </c>
      <c r="U195" s="47"/>
      <c r="V195" s="49" t="s">
        <v>61</v>
      </c>
      <c r="W195" s="49" t="s">
        <v>54</v>
      </c>
      <c r="X195" s="53" t="s">
        <v>559</v>
      </c>
      <c r="Y195" s="51" t="s">
        <v>560</v>
      </c>
      <c r="Z195" s="100">
        <f>IF(COUNTA(J195:S195)&gt;'Análises Trabalhos'!$M$100,0,1)</f>
        <v>1</v>
      </c>
    </row>
    <row r="196" spans="1:26" s="18" customFormat="1" ht="36" customHeight="1" x14ac:dyDescent="0.25">
      <c r="A196" s="30" t="s">
        <v>109</v>
      </c>
      <c r="B196" s="35" t="s">
        <v>789</v>
      </c>
      <c r="C196" s="38" t="s">
        <v>15</v>
      </c>
      <c r="D196" s="43" t="s">
        <v>26</v>
      </c>
      <c r="E196" s="27" t="s">
        <v>26</v>
      </c>
      <c r="F196" s="27" t="s">
        <v>26</v>
      </c>
      <c r="G196" s="27"/>
      <c r="H196" s="27"/>
      <c r="I196" s="44"/>
      <c r="J196" s="33" t="s">
        <v>26</v>
      </c>
      <c r="K196" s="27"/>
      <c r="L196" s="27"/>
      <c r="M196" s="27"/>
      <c r="N196" s="27" t="s">
        <v>26</v>
      </c>
      <c r="O196" s="27" t="s">
        <v>26</v>
      </c>
      <c r="P196" s="27" t="s">
        <v>26</v>
      </c>
      <c r="Q196" s="27"/>
      <c r="R196" s="27"/>
      <c r="S196" s="27"/>
      <c r="T196" s="27"/>
      <c r="U196" s="47"/>
      <c r="V196" s="49" t="s">
        <v>25</v>
      </c>
      <c r="W196" s="49" t="s">
        <v>54</v>
      </c>
      <c r="X196" s="53" t="s">
        <v>110</v>
      </c>
      <c r="Y196" s="51" t="s">
        <v>111</v>
      </c>
      <c r="Z196" s="100">
        <f>IF(COUNTA(J196:S196)&gt;'Análises Trabalhos'!$M$100,0,1)</f>
        <v>1</v>
      </c>
    </row>
    <row r="197" spans="1:26" s="18" customFormat="1" ht="36" customHeight="1" x14ac:dyDescent="0.25">
      <c r="A197" s="30" t="s">
        <v>572</v>
      </c>
      <c r="B197" s="35" t="s">
        <v>783</v>
      </c>
      <c r="C197" s="38" t="s">
        <v>28</v>
      </c>
      <c r="D197" s="43"/>
      <c r="E197" s="27"/>
      <c r="F197" s="27" t="s">
        <v>26</v>
      </c>
      <c r="G197" s="27"/>
      <c r="H197" s="27" t="s">
        <v>26</v>
      </c>
      <c r="I197" s="44"/>
      <c r="J197" s="33"/>
      <c r="K197" s="27"/>
      <c r="L197" s="27"/>
      <c r="M197" s="27"/>
      <c r="N197" s="27"/>
      <c r="O197" s="27"/>
      <c r="P197" s="27" t="s">
        <v>26</v>
      </c>
      <c r="Q197" s="27"/>
      <c r="R197" s="27"/>
      <c r="S197" s="27"/>
      <c r="T197" s="27"/>
      <c r="U197" s="47"/>
      <c r="V197" s="49" t="s">
        <v>19</v>
      </c>
      <c r="W197" s="49" t="s">
        <v>54</v>
      </c>
      <c r="X197" s="53" t="s">
        <v>573</v>
      </c>
      <c r="Y197" s="51" t="s">
        <v>574</v>
      </c>
      <c r="Z197" s="100">
        <f>IF(COUNTA(J197:S197)&gt;'Análises Trabalhos'!$M$100,0,1)</f>
        <v>1</v>
      </c>
    </row>
    <row r="198" spans="1:26" s="18" customFormat="1" ht="36" customHeight="1" x14ac:dyDescent="0.25">
      <c r="A198" s="30" t="s">
        <v>131</v>
      </c>
      <c r="B198" s="35" t="s">
        <v>786</v>
      </c>
      <c r="C198" s="38" t="s">
        <v>16</v>
      </c>
      <c r="D198" s="43"/>
      <c r="E198" s="27"/>
      <c r="F198" s="27" t="s">
        <v>26</v>
      </c>
      <c r="G198" s="27"/>
      <c r="H198" s="27"/>
      <c r="I198" s="44"/>
      <c r="J198" s="33"/>
      <c r="K198" s="27"/>
      <c r="L198" s="27"/>
      <c r="M198" s="27" t="s">
        <v>26</v>
      </c>
      <c r="N198" s="27"/>
      <c r="O198" s="27"/>
      <c r="P198" s="27"/>
      <c r="Q198" s="27"/>
      <c r="R198" s="27"/>
      <c r="S198" s="27"/>
      <c r="T198" s="27"/>
      <c r="U198" s="47"/>
      <c r="V198" s="49" t="s">
        <v>17</v>
      </c>
      <c r="W198" s="49" t="s">
        <v>54</v>
      </c>
      <c r="X198" s="53" t="s">
        <v>132</v>
      </c>
      <c r="Y198" s="51" t="s">
        <v>111</v>
      </c>
      <c r="Z198" s="100">
        <f>IF(COUNTA(J198:S198)&gt;'Análises Trabalhos'!$M$100,0,1)</f>
        <v>1</v>
      </c>
    </row>
    <row r="199" spans="1:26" s="18" customFormat="1" ht="36" customHeight="1" x14ac:dyDescent="0.25">
      <c r="A199" s="30" t="s">
        <v>708</v>
      </c>
      <c r="B199" s="35" t="s">
        <v>14</v>
      </c>
      <c r="C199" s="38" t="s">
        <v>731</v>
      </c>
      <c r="D199" s="43"/>
      <c r="E199" s="27" t="s">
        <v>26</v>
      </c>
      <c r="F199" s="27" t="s">
        <v>26</v>
      </c>
      <c r="G199" s="27" t="s">
        <v>26</v>
      </c>
      <c r="H199" s="27"/>
      <c r="I199" s="44"/>
      <c r="J199" s="33"/>
      <c r="K199" s="27" t="s">
        <v>26</v>
      </c>
      <c r="L199" s="27"/>
      <c r="M199" s="27"/>
      <c r="N199" s="27"/>
      <c r="O199" s="27"/>
      <c r="P199" s="27"/>
      <c r="Q199" s="27" t="s">
        <v>26</v>
      </c>
      <c r="R199" s="27"/>
      <c r="S199" s="27"/>
      <c r="T199" s="27"/>
      <c r="U199" s="47"/>
      <c r="V199" s="49" t="s">
        <v>61</v>
      </c>
      <c r="W199" s="49" t="s">
        <v>54</v>
      </c>
      <c r="X199" s="53" t="s">
        <v>709</v>
      </c>
      <c r="Y199" s="51" t="s">
        <v>111</v>
      </c>
      <c r="Z199" s="100">
        <f>IF(COUNTA(J199:S199)&gt;'Análises Trabalhos'!$M$100,0,1)</f>
        <v>1</v>
      </c>
    </row>
    <row r="200" spans="1:26" s="18" customFormat="1" ht="36" customHeight="1" x14ac:dyDescent="0.25">
      <c r="A200" s="30" t="s">
        <v>442</v>
      </c>
      <c r="B200" s="35" t="s">
        <v>768</v>
      </c>
      <c r="C200" s="38" t="s">
        <v>28</v>
      </c>
      <c r="D200" s="43"/>
      <c r="E200" s="27" t="s">
        <v>26</v>
      </c>
      <c r="F200" s="27"/>
      <c r="G200" s="27"/>
      <c r="H200" s="27" t="s">
        <v>26</v>
      </c>
      <c r="I200" s="44" t="s">
        <v>26</v>
      </c>
      <c r="J200" s="33"/>
      <c r="K200" s="27"/>
      <c r="L200" s="27"/>
      <c r="M200" s="27"/>
      <c r="N200" s="27"/>
      <c r="O200" s="27"/>
      <c r="P200" s="27"/>
      <c r="Q200" s="27"/>
      <c r="R200" s="27"/>
      <c r="S200" s="27"/>
      <c r="T200" s="27"/>
      <c r="U200" s="47" t="s">
        <v>26</v>
      </c>
      <c r="V200" s="49" t="s">
        <v>61</v>
      </c>
      <c r="W200" s="49" t="s">
        <v>116</v>
      </c>
      <c r="X200" s="53" t="s">
        <v>443</v>
      </c>
      <c r="Y200" s="51" t="s">
        <v>111</v>
      </c>
      <c r="Z200" s="100">
        <f>IF(COUNTA(J200:S200)&gt;'Análises Trabalhos'!$M$100,0,1)</f>
        <v>1</v>
      </c>
    </row>
    <row r="201" spans="1:26" s="18" customFormat="1" ht="36" customHeight="1" x14ac:dyDescent="0.25">
      <c r="A201" s="30" t="s">
        <v>335</v>
      </c>
      <c r="B201" s="35" t="s">
        <v>771</v>
      </c>
      <c r="C201" s="38" t="s">
        <v>28</v>
      </c>
      <c r="D201" s="43"/>
      <c r="E201" s="27" t="s">
        <v>26</v>
      </c>
      <c r="F201" s="27" t="s">
        <v>26</v>
      </c>
      <c r="G201" s="27" t="s">
        <v>26</v>
      </c>
      <c r="H201" s="27" t="s">
        <v>26</v>
      </c>
      <c r="I201" s="44"/>
      <c r="J201" s="33" t="s">
        <v>26</v>
      </c>
      <c r="K201" s="27" t="s">
        <v>26</v>
      </c>
      <c r="L201" s="27"/>
      <c r="M201" s="27"/>
      <c r="N201" s="27"/>
      <c r="O201" s="27"/>
      <c r="P201" s="27"/>
      <c r="Q201" s="27" t="s">
        <v>26</v>
      </c>
      <c r="R201" s="27"/>
      <c r="S201" s="27"/>
      <c r="T201" s="27"/>
      <c r="U201" s="47" t="s">
        <v>26</v>
      </c>
      <c r="V201" s="49" t="s">
        <v>61</v>
      </c>
      <c r="W201" s="49" t="s">
        <v>54</v>
      </c>
      <c r="X201" s="53" t="s">
        <v>336</v>
      </c>
      <c r="Y201" s="51" t="s">
        <v>337</v>
      </c>
      <c r="Z201" s="100">
        <f>IF(COUNTA(J201:S201)&gt;'Análises Trabalhos'!$M$100,0,1)</f>
        <v>1</v>
      </c>
    </row>
    <row r="202" spans="1:26" s="18" customFormat="1" ht="36" customHeight="1" x14ac:dyDescent="0.25">
      <c r="A202" s="30" t="s">
        <v>344</v>
      </c>
      <c r="B202" s="35" t="s">
        <v>776</v>
      </c>
      <c r="C202" s="38" t="s">
        <v>28</v>
      </c>
      <c r="D202" s="43"/>
      <c r="E202" s="27"/>
      <c r="F202" s="27" t="s">
        <v>26</v>
      </c>
      <c r="G202" s="27"/>
      <c r="H202" s="27"/>
      <c r="I202" s="44"/>
      <c r="J202" s="33"/>
      <c r="K202" s="27"/>
      <c r="L202" s="27" t="s">
        <v>26</v>
      </c>
      <c r="M202" s="27"/>
      <c r="N202" s="27"/>
      <c r="O202" s="27"/>
      <c r="P202" s="27"/>
      <c r="Q202" s="27"/>
      <c r="R202" s="27"/>
      <c r="S202" s="27"/>
      <c r="T202" s="27"/>
      <c r="U202" s="47" t="s">
        <v>26</v>
      </c>
      <c r="V202" s="49" t="s">
        <v>17</v>
      </c>
      <c r="W202" s="49" t="s">
        <v>54</v>
      </c>
      <c r="X202" s="53" t="s">
        <v>345</v>
      </c>
      <c r="Y202" s="51" t="s">
        <v>111</v>
      </c>
      <c r="Z202" s="100">
        <f>IF(COUNTA(J202:S202)&gt;'Análises Trabalhos'!$M$100,0,1)</f>
        <v>1</v>
      </c>
    </row>
    <row r="203" spans="1:26" s="18" customFormat="1" ht="36" customHeight="1" x14ac:dyDescent="0.25">
      <c r="A203" s="30" t="s">
        <v>286</v>
      </c>
      <c r="B203" s="35" t="s">
        <v>779</v>
      </c>
      <c r="C203" s="38" t="s">
        <v>28</v>
      </c>
      <c r="D203" s="43"/>
      <c r="E203" s="27"/>
      <c r="F203" s="27" t="s">
        <v>26</v>
      </c>
      <c r="G203" s="27"/>
      <c r="H203" s="27"/>
      <c r="I203" s="44"/>
      <c r="J203" s="33"/>
      <c r="K203" s="27"/>
      <c r="L203" s="27"/>
      <c r="M203" s="27"/>
      <c r="N203" s="27"/>
      <c r="O203" s="27"/>
      <c r="P203" s="27"/>
      <c r="Q203" s="27" t="s">
        <v>26</v>
      </c>
      <c r="R203" s="27"/>
      <c r="S203" s="27"/>
      <c r="T203" s="27"/>
      <c r="U203" s="47"/>
      <c r="V203" s="49" t="s">
        <v>61</v>
      </c>
      <c r="W203" s="49" t="s">
        <v>54</v>
      </c>
      <c r="X203" s="53" t="s">
        <v>287</v>
      </c>
      <c r="Y203" s="51" t="s">
        <v>288</v>
      </c>
      <c r="Z203" s="100">
        <f>IF(COUNTA(J203:S203)&gt;'Análises Trabalhos'!$M$100,0,1)</f>
        <v>1</v>
      </c>
    </row>
    <row r="204" spans="1:26" s="18" customFormat="1" ht="36" customHeight="1" x14ac:dyDescent="0.25">
      <c r="A204" s="30" t="s">
        <v>649</v>
      </c>
      <c r="B204" s="35" t="s">
        <v>11</v>
      </c>
      <c r="C204" s="38" t="s">
        <v>28</v>
      </c>
      <c r="D204" s="43"/>
      <c r="E204" s="27"/>
      <c r="F204" s="27" t="s">
        <v>26</v>
      </c>
      <c r="G204" s="27" t="s">
        <v>26</v>
      </c>
      <c r="H204" s="27"/>
      <c r="I204" s="44"/>
      <c r="J204" s="33"/>
      <c r="K204" s="27"/>
      <c r="L204" s="27" t="s">
        <v>26</v>
      </c>
      <c r="M204" s="27"/>
      <c r="N204" s="27"/>
      <c r="O204" s="27"/>
      <c r="P204" s="27"/>
      <c r="Q204" s="27"/>
      <c r="R204" s="27"/>
      <c r="S204" s="27"/>
      <c r="T204" s="27"/>
      <c r="U204" s="47"/>
      <c r="V204" s="49" t="s">
        <v>23</v>
      </c>
      <c r="W204" s="49" t="s">
        <v>54</v>
      </c>
      <c r="X204" s="53" t="s">
        <v>650</v>
      </c>
      <c r="Y204" s="51" t="s">
        <v>651</v>
      </c>
      <c r="Z204" s="100">
        <f>IF(COUNTA(J204:S204)&gt;'Análises Trabalhos'!$M$100,0,1)</f>
        <v>1</v>
      </c>
    </row>
    <row r="205" spans="1:26" s="18" customFormat="1" ht="36" customHeight="1" x14ac:dyDescent="0.25">
      <c r="A205" s="30" t="s">
        <v>635</v>
      </c>
      <c r="B205" s="35" t="s">
        <v>773</v>
      </c>
      <c r="C205" s="38" t="s">
        <v>28</v>
      </c>
      <c r="D205" s="43"/>
      <c r="E205" s="27"/>
      <c r="F205" s="27" t="s">
        <v>26</v>
      </c>
      <c r="G205" s="27" t="s">
        <v>26</v>
      </c>
      <c r="H205" s="27"/>
      <c r="I205" s="44"/>
      <c r="J205" s="33"/>
      <c r="K205" s="27"/>
      <c r="L205" s="27"/>
      <c r="M205" s="27"/>
      <c r="N205" s="27"/>
      <c r="O205" s="27"/>
      <c r="P205" s="27"/>
      <c r="Q205" s="27"/>
      <c r="R205" s="27"/>
      <c r="S205" s="27" t="s">
        <v>26</v>
      </c>
      <c r="T205" s="27"/>
      <c r="U205" s="47"/>
      <c r="V205" s="49" t="s">
        <v>17</v>
      </c>
      <c r="W205" s="49" t="s">
        <v>54</v>
      </c>
      <c r="X205" s="53" t="s">
        <v>636</v>
      </c>
      <c r="Y205" s="51" t="s">
        <v>111</v>
      </c>
      <c r="Z205" s="100">
        <f>IF(COUNTA(J205:S205)&gt;'Análises Trabalhos'!$M$100,0,1)</f>
        <v>1</v>
      </c>
    </row>
    <row r="206" spans="1:26" s="18" customFormat="1" ht="36" customHeight="1" x14ac:dyDescent="0.25">
      <c r="A206" s="30" t="s">
        <v>292</v>
      </c>
      <c r="B206" s="35" t="s">
        <v>781</v>
      </c>
      <c r="C206" s="38" t="s">
        <v>28</v>
      </c>
      <c r="D206" s="43"/>
      <c r="E206" s="27"/>
      <c r="F206" s="27" t="s">
        <v>26</v>
      </c>
      <c r="G206" s="27"/>
      <c r="H206" s="27"/>
      <c r="I206" s="44"/>
      <c r="J206" s="33" t="s">
        <v>26</v>
      </c>
      <c r="K206" s="27"/>
      <c r="L206" s="27"/>
      <c r="M206" s="27"/>
      <c r="N206" s="27"/>
      <c r="O206" s="27"/>
      <c r="P206" s="27"/>
      <c r="Q206" s="27"/>
      <c r="R206" s="27"/>
      <c r="S206" s="27"/>
      <c r="T206" s="27"/>
      <c r="U206" s="47"/>
      <c r="V206" s="49" t="s">
        <v>25</v>
      </c>
      <c r="W206" s="49" t="s">
        <v>54</v>
      </c>
      <c r="X206" s="53" t="s">
        <v>293</v>
      </c>
      <c r="Y206" s="51" t="s">
        <v>111</v>
      </c>
      <c r="Z206" s="100">
        <f>IF(COUNTA(J206:S206)&gt;'Análises Trabalhos'!$M$100,0,1)</f>
        <v>1</v>
      </c>
    </row>
    <row r="207" spans="1:26" s="18" customFormat="1" ht="36" customHeight="1" x14ac:dyDescent="0.25">
      <c r="A207" s="30" t="s">
        <v>578</v>
      </c>
      <c r="B207" s="35" t="s">
        <v>783</v>
      </c>
      <c r="C207" s="38" t="s">
        <v>28</v>
      </c>
      <c r="D207" s="43"/>
      <c r="E207" s="27" t="s">
        <v>26</v>
      </c>
      <c r="F207" s="27" t="s">
        <v>26</v>
      </c>
      <c r="G207" s="27" t="s">
        <v>26</v>
      </c>
      <c r="H207" s="27"/>
      <c r="I207" s="44"/>
      <c r="J207" s="33"/>
      <c r="K207" s="27"/>
      <c r="L207" s="27"/>
      <c r="M207" s="27"/>
      <c r="N207" s="27"/>
      <c r="O207" s="27"/>
      <c r="P207" s="27" t="s">
        <v>26</v>
      </c>
      <c r="Q207" s="27"/>
      <c r="R207" s="27"/>
      <c r="S207" s="27"/>
      <c r="T207" s="27"/>
      <c r="U207" s="47"/>
      <c r="V207" s="49" t="s">
        <v>17</v>
      </c>
      <c r="W207" s="49" t="s">
        <v>54</v>
      </c>
      <c r="X207" s="53" t="s">
        <v>579</v>
      </c>
      <c r="Y207" s="51" t="s">
        <v>205</v>
      </c>
      <c r="Z207" s="100">
        <f>IF(COUNTA(J207:S207)&gt;'Análises Trabalhos'!$M$100,0,1)</f>
        <v>1</v>
      </c>
    </row>
    <row r="208" spans="1:26" s="18" customFormat="1" ht="36" customHeight="1" x14ac:dyDescent="0.25">
      <c r="A208" s="30" t="s">
        <v>601</v>
      </c>
      <c r="B208" s="35" t="s">
        <v>769</v>
      </c>
      <c r="C208" s="38" t="s">
        <v>28</v>
      </c>
      <c r="D208" s="43"/>
      <c r="E208" s="27"/>
      <c r="F208" s="27" t="s">
        <v>26</v>
      </c>
      <c r="G208" s="27" t="s">
        <v>26</v>
      </c>
      <c r="H208" s="27"/>
      <c r="I208" s="44"/>
      <c r="J208" s="33"/>
      <c r="K208" s="27" t="s">
        <v>26</v>
      </c>
      <c r="L208" s="27"/>
      <c r="M208" s="27"/>
      <c r="N208" s="27"/>
      <c r="O208" s="27"/>
      <c r="P208" s="27"/>
      <c r="Q208" s="27"/>
      <c r="R208" s="27"/>
      <c r="S208" s="27"/>
      <c r="T208" s="27"/>
      <c r="U208" s="47"/>
      <c r="V208" s="49" t="s">
        <v>23</v>
      </c>
      <c r="W208" s="49" t="s">
        <v>54</v>
      </c>
      <c r="X208" s="53" t="s">
        <v>602</v>
      </c>
      <c r="Y208" s="51" t="s">
        <v>111</v>
      </c>
      <c r="Z208" s="100">
        <f>IF(COUNTA(J208:S208)&gt;'Análises Trabalhos'!$M$100,0,1)</f>
        <v>1</v>
      </c>
    </row>
    <row r="209" spans="1:26" s="18" customFormat="1" ht="36" customHeight="1" x14ac:dyDescent="0.25">
      <c r="A209" s="30" t="s">
        <v>627</v>
      </c>
      <c r="B209" s="35" t="s">
        <v>787</v>
      </c>
      <c r="C209" s="38" t="s">
        <v>28</v>
      </c>
      <c r="D209" s="43"/>
      <c r="E209" s="27"/>
      <c r="F209" s="27" t="s">
        <v>26</v>
      </c>
      <c r="G209" s="27" t="s">
        <v>26</v>
      </c>
      <c r="H209" s="27"/>
      <c r="I209" s="44"/>
      <c r="J209" s="33"/>
      <c r="K209" s="27"/>
      <c r="L209" s="27"/>
      <c r="M209" s="27"/>
      <c r="N209" s="27"/>
      <c r="O209" s="27"/>
      <c r="P209" s="27"/>
      <c r="Q209" s="27"/>
      <c r="R209" s="27"/>
      <c r="S209" s="27" t="s">
        <v>26</v>
      </c>
      <c r="T209" s="27"/>
      <c r="U209" s="47"/>
      <c r="V209" s="49" t="s">
        <v>17</v>
      </c>
      <c r="W209" s="49" t="s">
        <v>54</v>
      </c>
      <c r="X209" s="53" t="s">
        <v>628</v>
      </c>
      <c r="Y209" s="51" t="s">
        <v>629</v>
      </c>
      <c r="Z209" s="100">
        <f>IF(COUNTA(J209:S209)&gt;'Análises Trabalhos'!$M$100,0,1)</f>
        <v>1</v>
      </c>
    </row>
    <row r="210" spans="1:26" s="18" customFormat="1" ht="36" customHeight="1" x14ac:dyDescent="0.25">
      <c r="A210" s="30" t="s">
        <v>685</v>
      </c>
      <c r="B210" s="35" t="s">
        <v>779</v>
      </c>
      <c r="C210" s="38" t="s">
        <v>28</v>
      </c>
      <c r="D210" s="43"/>
      <c r="E210" s="27" t="s">
        <v>26</v>
      </c>
      <c r="F210" s="27"/>
      <c r="G210" s="27"/>
      <c r="H210" s="27"/>
      <c r="I210" s="44"/>
      <c r="J210" s="33"/>
      <c r="K210" s="27"/>
      <c r="L210" s="27"/>
      <c r="M210" s="27"/>
      <c r="N210" s="27"/>
      <c r="O210" s="27"/>
      <c r="P210" s="27"/>
      <c r="Q210" s="27"/>
      <c r="R210" s="27"/>
      <c r="S210" s="27"/>
      <c r="T210" s="27"/>
      <c r="U210" s="47" t="s">
        <v>26</v>
      </c>
      <c r="V210" s="49"/>
      <c r="W210" s="49" t="s">
        <v>116</v>
      </c>
      <c r="X210" s="53" t="s">
        <v>686</v>
      </c>
      <c r="Y210" s="51" t="s">
        <v>687</v>
      </c>
      <c r="Z210" s="100">
        <f>IF(COUNTA(J210:S210)&gt;'Análises Trabalhos'!$M$100,0,1)</f>
        <v>1</v>
      </c>
    </row>
    <row r="211" spans="1:26" s="18" customFormat="1" ht="36" customHeight="1" x14ac:dyDescent="0.25">
      <c r="A211" s="30" t="s">
        <v>115</v>
      </c>
      <c r="B211" s="35" t="s">
        <v>790</v>
      </c>
      <c r="C211" s="38" t="s">
        <v>15</v>
      </c>
      <c r="D211" s="43" t="s">
        <v>26</v>
      </c>
      <c r="E211" s="27" t="s">
        <v>26</v>
      </c>
      <c r="F211" s="27" t="s">
        <v>26</v>
      </c>
      <c r="G211" s="27"/>
      <c r="H211" s="27" t="s">
        <v>26</v>
      </c>
      <c r="I211" s="44" t="s">
        <v>26</v>
      </c>
      <c r="J211" s="33"/>
      <c r="K211" s="27"/>
      <c r="L211" s="27"/>
      <c r="M211" s="27"/>
      <c r="N211" s="27" t="s">
        <v>26</v>
      </c>
      <c r="O211" s="27" t="s">
        <v>26</v>
      </c>
      <c r="P211" s="27"/>
      <c r="Q211" s="27" t="s">
        <v>26</v>
      </c>
      <c r="R211" s="27"/>
      <c r="S211" s="27"/>
      <c r="T211" s="27"/>
      <c r="U211" s="47"/>
      <c r="V211" s="49" t="s">
        <v>25</v>
      </c>
      <c r="W211" s="49" t="s">
        <v>116</v>
      </c>
      <c r="X211" s="53" t="s">
        <v>117</v>
      </c>
      <c r="Y211" s="51" t="s">
        <v>118</v>
      </c>
      <c r="Z211" s="100">
        <f>IF(COUNTA(J211:S211)&gt;'Análises Trabalhos'!$M$100,0,1)</f>
        <v>1</v>
      </c>
    </row>
    <row r="212" spans="1:26" s="18" customFormat="1" ht="36" customHeight="1" x14ac:dyDescent="0.25">
      <c r="A212" s="30" t="s">
        <v>671</v>
      </c>
      <c r="B212" s="35" t="s">
        <v>775</v>
      </c>
      <c r="C212" s="38" t="s">
        <v>731</v>
      </c>
      <c r="D212" s="43"/>
      <c r="E212" s="27"/>
      <c r="F212" s="27"/>
      <c r="G212" s="27" t="s">
        <v>26</v>
      </c>
      <c r="H212" s="27"/>
      <c r="I212" s="44"/>
      <c r="J212" s="33"/>
      <c r="K212" s="27"/>
      <c r="L212" s="27"/>
      <c r="M212" s="27"/>
      <c r="N212" s="27"/>
      <c r="O212" s="27"/>
      <c r="P212" s="27"/>
      <c r="Q212" s="27"/>
      <c r="R212" s="27"/>
      <c r="S212" s="27"/>
      <c r="T212" s="27"/>
      <c r="U212" s="47" t="s">
        <v>26</v>
      </c>
      <c r="V212" s="49" t="s">
        <v>17</v>
      </c>
      <c r="W212" s="49" t="s">
        <v>116</v>
      </c>
      <c r="X212" s="53" t="s">
        <v>672</v>
      </c>
      <c r="Y212" s="51" t="s">
        <v>191</v>
      </c>
      <c r="Z212" s="100">
        <f>IF(COUNTA(J212:S212)&gt;'Análises Trabalhos'!$M$100,0,1)</f>
        <v>1</v>
      </c>
    </row>
    <row r="213" spans="1:26" s="18" customFormat="1" ht="36" customHeight="1" x14ac:dyDescent="0.25">
      <c r="A213" s="30" t="s">
        <v>664</v>
      </c>
      <c r="B213" s="35" t="s">
        <v>775</v>
      </c>
      <c r="C213" s="38" t="s">
        <v>731</v>
      </c>
      <c r="D213" s="43"/>
      <c r="E213" s="27"/>
      <c r="F213" s="27" t="s">
        <v>26</v>
      </c>
      <c r="G213" s="27" t="s">
        <v>26</v>
      </c>
      <c r="H213" s="27"/>
      <c r="I213" s="44"/>
      <c r="J213" s="33"/>
      <c r="K213" s="27"/>
      <c r="L213" s="27"/>
      <c r="M213" s="27"/>
      <c r="N213" s="27"/>
      <c r="O213" s="27"/>
      <c r="P213" s="27"/>
      <c r="Q213" s="27"/>
      <c r="R213" s="27"/>
      <c r="S213" s="27"/>
      <c r="T213" s="27"/>
      <c r="U213" s="47" t="s">
        <v>26</v>
      </c>
      <c r="V213" s="49" t="s">
        <v>17</v>
      </c>
      <c r="W213" s="49" t="s">
        <v>116</v>
      </c>
      <c r="X213" s="53" t="s">
        <v>665</v>
      </c>
      <c r="Y213" s="51" t="s">
        <v>666</v>
      </c>
      <c r="Z213" s="100">
        <f>IF(COUNTA(J213:S213)&gt;'Análises Trabalhos'!$M$100,0,1)</f>
        <v>1</v>
      </c>
    </row>
    <row r="214" spans="1:26" s="18" customFormat="1" ht="36" customHeight="1" x14ac:dyDescent="0.25">
      <c r="A214" s="30" t="s">
        <v>661</v>
      </c>
      <c r="B214" s="35" t="s">
        <v>775</v>
      </c>
      <c r="C214" s="38" t="s">
        <v>731</v>
      </c>
      <c r="D214" s="43"/>
      <c r="E214" s="27"/>
      <c r="F214" s="27" t="s">
        <v>26</v>
      </c>
      <c r="G214" s="27" t="s">
        <v>26</v>
      </c>
      <c r="H214" s="27"/>
      <c r="I214" s="44"/>
      <c r="J214" s="33"/>
      <c r="K214" s="27"/>
      <c r="L214" s="27"/>
      <c r="M214" s="27"/>
      <c r="N214" s="27"/>
      <c r="O214" s="27"/>
      <c r="P214" s="27"/>
      <c r="Q214" s="27"/>
      <c r="R214" s="27"/>
      <c r="S214" s="27"/>
      <c r="T214" s="27"/>
      <c r="U214" s="47"/>
      <c r="V214" s="49" t="s">
        <v>17</v>
      </c>
      <c r="W214" s="49" t="s">
        <v>116</v>
      </c>
      <c r="X214" s="53" t="s">
        <v>662</v>
      </c>
      <c r="Y214" s="51" t="s">
        <v>663</v>
      </c>
      <c r="Z214" s="100">
        <f>IF(COUNTA(J214:S214)&gt;'Análises Trabalhos'!$M$100,0,1)</f>
        <v>1</v>
      </c>
    </row>
    <row r="215" spans="1:26" s="18" customFormat="1" ht="36" customHeight="1" x14ac:dyDescent="0.25">
      <c r="A215" s="30" t="s">
        <v>397</v>
      </c>
      <c r="B215" s="35" t="s">
        <v>792</v>
      </c>
      <c r="C215" s="38" t="s">
        <v>28</v>
      </c>
      <c r="D215" s="43" t="s">
        <v>26</v>
      </c>
      <c r="E215" s="27" t="s">
        <v>26</v>
      </c>
      <c r="F215" s="27" t="s">
        <v>26</v>
      </c>
      <c r="G215" s="27"/>
      <c r="H215" s="27"/>
      <c r="I215" s="44"/>
      <c r="J215" s="33" t="s">
        <v>26</v>
      </c>
      <c r="K215" s="27" t="s">
        <v>26</v>
      </c>
      <c r="L215" s="27" t="s">
        <v>26</v>
      </c>
      <c r="M215" s="27" t="s">
        <v>26</v>
      </c>
      <c r="N215" s="27" t="s">
        <v>26</v>
      </c>
      <c r="O215" s="27"/>
      <c r="P215" s="27" t="s">
        <v>26</v>
      </c>
      <c r="Q215" s="27" t="s">
        <v>26</v>
      </c>
      <c r="R215" s="27"/>
      <c r="S215" s="27" t="s">
        <v>26</v>
      </c>
      <c r="T215" s="27"/>
      <c r="U215" s="47"/>
      <c r="V215" s="49" t="s">
        <v>17</v>
      </c>
      <c r="W215" s="49" t="s">
        <v>116</v>
      </c>
      <c r="X215" s="53" t="s">
        <v>398</v>
      </c>
      <c r="Y215" s="51" t="s">
        <v>399</v>
      </c>
      <c r="Z215" s="100">
        <f>IF(COUNTA(J215:S215)&gt;'Análises Trabalhos'!$M$100,0,1)</f>
        <v>0</v>
      </c>
    </row>
    <row r="216" spans="1:26" s="18" customFormat="1" ht="36" customHeight="1" x14ac:dyDescent="0.25">
      <c r="A216" s="30" t="s">
        <v>400</v>
      </c>
      <c r="B216" s="35" t="s">
        <v>792</v>
      </c>
      <c r="C216" s="38" t="s">
        <v>28</v>
      </c>
      <c r="D216" s="43" t="s">
        <v>26</v>
      </c>
      <c r="E216" s="27" t="s">
        <v>26</v>
      </c>
      <c r="F216" s="27" t="s">
        <v>26</v>
      </c>
      <c r="G216" s="27"/>
      <c r="H216" s="27"/>
      <c r="I216" s="44"/>
      <c r="J216" s="33" t="s">
        <v>26</v>
      </c>
      <c r="K216" s="27" t="s">
        <v>26</v>
      </c>
      <c r="L216" s="27" t="s">
        <v>26</v>
      </c>
      <c r="M216" s="27" t="s">
        <v>26</v>
      </c>
      <c r="N216" s="27" t="s">
        <v>26</v>
      </c>
      <c r="O216" s="27"/>
      <c r="P216" s="27" t="s">
        <v>26</v>
      </c>
      <c r="Q216" s="27" t="s">
        <v>26</v>
      </c>
      <c r="R216" s="27"/>
      <c r="S216" s="27" t="s">
        <v>26</v>
      </c>
      <c r="T216" s="27"/>
      <c r="U216" s="47"/>
      <c r="V216" s="49" t="s">
        <v>17</v>
      </c>
      <c r="W216" s="49" t="s">
        <v>116</v>
      </c>
      <c r="X216" s="53" t="s">
        <v>401</v>
      </c>
      <c r="Y216" s="51" t="s">
        <v>402</v>
      </c>
      <c r="Z216" s="100">
        <f>IF(COUNTA(J216:S216)&gt;'Análises Trabalhos'!$M$100,0,1)</f>
        <v>0</v>
      </c>
    </row>
    <row r="217" spans="1:26" s="18" customFormat="1" ht="36" customHeight="1" x14ac:dyDescent="0.25">
      <c r="A217" s="30" t="s">
        <v>406</v>
      </c>
      <c r="B217" s="35" t="s">
        <v>792</v>
      </c>
      <c r="C217" s="38" t="s">
        <v>28</v>
      </c>
      <c r="D217" s="43" t="s">
        <v>26</v>
      </c>
      <c r="E217" s="27" t="s">
        <v>26</v>
      </c>
      <c r="F217" s="27" t="s">
        <v>26</v>
      </c>
      <c r="G217" s="27"/>
      <c r="H217" s="27"/>
      <c r="I217" s="44"/>
      <c r="J217" s="33" t="s">
        <v>26</v>
      </c>
      <c r="K217" s="27" t="s">
        <v>26</v>
      </c>
      <c r="L217" s="27" t="s">
        <v>26</v>
      </c>
      <c r="M217" s="27" t="s">
        <v>26</v>
      </c>
      <c r="N217" s="27" t="s">
        <v>26</v>
      </c>
      <c r="O217" s="27"/>
      <c r="P217" s="27" t="s">
        <v>26</v>
      </c>
      <c r="Q217" s="27" t="s">
        <v>26</v>
      </c>
      <c r="R217" s="27"/>
      <c r="S217" s="27" t="s">
        <v>26</v>
      </c>
      <c r="T217" s="27"/>
      <c r="U217" s="47"/>
      <c r="V217" s="49" t="s">
        <v>17</v>
      </c>
      <c r="W217" s="49" t="s">
        <v>116</v>
      </c>
      <c r="X217" s="53" t="s">
        <v>407</v>
      </c>
      <c r="Y217" s="51" t="s">
        <v>111</v>
      </c>
      <c r="Z217" s="100">
        <f>IF(COUNTA(J217:S217)&gt;'Análises Trabalhos'!$M$100,0,1)</f>
        <v>0</v>
      </c>
    </row>
    <row r="218" spans="1:26" s="18" customFormat="1" ht="36" customHeight="1" x14ac:dyDescent="0.25">
      <c r="A218" s="30" t="s">
        <v>517</v>
      </c>
      <c r="B218" s="35" t="s">
        <v>791</v>
      </c>
      <c r="C218" s="38" t="s">
        <v>28</v>
      </c>
      <c r="D218" s="43"/>
      <c r="E218" s="27" t="s">
        <v>26</v>
      </c>
      <c r="F218" s="27" t="s">
        <v>26</v>
      </c>
      <c r="G218" s="27"/>
      <c r="H218" s="27" t="s">
        <v>26</v>
      </c>
      <c r="I218" s="44"/>
      <c r="J218" s="33"/>
      <c r="K218" s="27"/>
      <c r="L218" s="27"/>
      <c r="M218" s="27"/>
      <c r="N218" s="27"/>
      <c r="O218" s="27"/>
      <c r="P218" s="27" t="s">
        <v>26</v>
      </c>
      <c r="Q218" s="27"/>
      <c r="R218" s="27"/>
      <c r="S218" s="27"/>
      <c r="T218" s="27"/>
      <c r="U218" s="47"/>
      <c r="V218" s="49"/>
      <c r="W218" s="49" t="s">
        <v>116</v>
      </c>
      <c r="X218" s="53" t="s">
        <v>518</v>
      </c>
      <c r="Y218" s="51" t="s">
        <v>519</v>
      </c>
      <c r="Z218" s="100">
        <f>IF(COUNTA(J218:S218)&gt;'Análises Trabalhos'!$M$100,0,1)</f>
        <v>1</v>
      </c>
    </row>
    <row r="219" spans="1:26" s="18" customFormat="1" ht="36" customHeight="1" x14ac:dyDescent="0.25">
      <c r="A219" s="30" t="s">
        <v>204</v>
      </c>
      <c r="B219" s="35" t="s">
        <v>27</v>
      </c>
      <c r="C219" s="38" t="s">
        <v>16</v>
      </c>
      <c r="D219" s="43" t="s">
        <v>26</v>
      </c>
      <c r="E219" s="27" t="s">
        <v>26</v>
      </c>
      <c r="F219" s="27" t="s">
        <v>26</v>
      </c>
      <c r="G219" s="27" t="s">
        <v>26</v>
      </c>
      <c r="H219" s="27" t="s">
        <v>26</v>
      </c>
      <c r="I219" s="44" t="s">
        <v>26</v>
      </c>
      <c r="J219" s="33" t="s">
        <v>26</v>
      </c>
      <c r="K219" s="27" t="s">
        <v>26</v>
      </c>
      <c r="L219" s="27" t="s">
        <v>26</v>
      </c>
      <c r="M219" s="27" t="s">
        <v>26</v>
      </c>
      <c r="N219" s="27" t="s">
        <v>26</v>
      </c>
      <c r="O219" s="27"/>
      <c r="P219" s="27" t="s">
        <v>26</v>
      </c>
      <c r="Q219" s="27" t="s">
        <v>26</v>
      </c>
      <c r="R219" s="27" t="s">
        <v>26</v>
      </c>
      <c r="S219" s="27" t="s">
        <v>26</v>
      </c>
      <c r="T219" s="27" t="s">
        <v>26</v>
      </c>
      <c r="U219" s="47"/>
      <c r="V219" s="49" t="s">
        <v>17</v>
      </c>
      <c r="W219" s="49" t="s">
        <v>116</v>
      </c>
      <c r="X219" s="53" t="s">
        <v>202</v>
      </c>
      <c r="Y219" s="51" t="s">
        <v>205</v>
      </c>
      <c r="Z219" s="100">
        <f>IF(COUNTA(J219:S219)&gt;'Análises Trabalhos'!$M$100,0,1)</f>
        <v>0</v>
      </c>
    </row>
    <row r="220" spans="1:26" s="18" customFormat="1" ht="36" customHeight="1" x14ac:dyDescent="0.25">
      <c r="A220" s="30" t="s">
        <v>201</v>
      </c>
      <c r="B220" s="35" t="s">
        <v>27</v>
      </c>
      <c r="C220" s="38" t="s">
        <v>16</v>
      </c>
      <c r="D220" s="43" t="s">
        <v>26</v>
      </c>
      <c r="E220" s="27" t="s">
        <v>26</v>
      </c>
      <c r="F220" s="27" t="s">
        <v>26</v>
      </c>
      <c r="G220" s="27" t="s">
        <v>26</v>
      </c>
      <c r="H220" s="27" t="s">
        <v>26</v>
      </c>
      <c r="I220" s="44" t="s">
        <v>26</v>
      </c>
      <c r="J220" s="33" t="s">
        <v>26</v>
      </c>
      <c r="K220" s="27" t="s">
        <v>26</v>
      </c>
      <c r="L220" s="27" t="s">
        <v>26</v>
      </c>
      <c r="M220" s="27" t="s">
        <v>26</v>
      </c>
      <c r="N220" s="27" t="s">
        <v>26</v>
      </c>
      <c r="O220" s="27"/>
      <c r="P220" s="27" t="s">
        <v>26</v>
      </c>
      <c r="Q220" s="27" t="s">
        <v>26</v>
      </c>
      <c r="R220" s="27" t="s">
        <v>26</v>
      </c>
      <c r="S220" s="27" t="s">
        <v>26</v>
      </c>
      <c r="T220" s="27" t="s">
        <v>26</v>
      </c>
      <c r="U220" s="47"/>
      <c r="V220" s="49" t="s">
        <v>17</v>
      </c>
      <c r="W220" s="49" t="s">
        <v>116</v>
      </c>
      <c r="X220" s="53" t="s">
        <v>202</v>
      </c>
      <c r="Y220" s="51" t="s">
        <v>203</v>
      </c>
      <c r="Z220" s="100">
        <f>IF(COUNTA(J220:S220)&gt;'Análises Trabalhos'!$M$100,0,1)</f>
        <v>0</v>
      </c>
    </row>
    <row r="221" spans="1:26" s="18" customFormat="1" ht="36" customHeight="1" x14ac:dyDescent="0.25">
      <c r="A221" s="30" t="s">
        <v>459</v>
      </c>
      <c r="B221" s="35" t="s">
        <v>6</v>
      </c>
      <c r="C221" s="38" t="s">
        <v>28</v>
      </c>
      <c r="D221" s="43" t="s">
        <v>26</v>
      </c>
      <c r="E221" s="27"/>
      <c r="F221" s="27" t="s">
        <v>26</v>
      </c>
      <c r="G221" s="27" t="s">
        <v>26</v>
      </c>
      <c r="H221" s="27"/>
      <c r="I221" s="44"/>
      <c r="J221" s="33"/>
      <c r="K221" s="27"/>
      <c r="L221" s="27" t="s">
        <v>26</v>
      </c>
      <c r="M221" s="27"/>
      <c r="N221" s="27"/>
      <c r="O221" s="27"/>
      <c r="P221" s="27"/>
      <c r="Q221" s="27"/>
      <c r="R221" s="27"/>
      <c r="S221" s="27"/>
      <c r="T221" s="27" t="s">
        <v>26</v>
      </c>
      <c r="U221" s="47"/>
      <c r="V221" s="49" t="s">
        <v>24</v>
      </c>
      <c r="W221" s="49" t="s">
        <v>116</v>
      </c>
      <c r="X221" s="53" t="s">
        <v>460</v>
      </c>
      <c r="Y221" s="51" t="s">
        <v>461</v>
      </c>
      <c r="Z221" s="100">
        <f>IF(COUNTA(J221:S221)&gt;'Análises Trabalhos'!$M$100,0,1)</f>
        <v>1</v>
      </c>
    </row>
    <row r="222" spans="1:26" s="18" customFormat="1" ht="36" customHeight="1" x14ac:dyDescent="0.25">
      <c r="A222" s="30" t="s">
        <v>618</v>
      </c>
      <c r="B222" s="35" t="s">
        <v>780</v>
      </c>
      <c r="C222" s="38" t="s">
        <v>28</v>
      </c>
      <c r="D222" s="43"/>
      <c r="E222" s="27"/>
      <c r="F222" s="27"/>
      <c r="G222" s="27" t="s">
        <v>26</v>
      </c>
      <c r="H222" s="27"/>
      <c r="I222" s="44"/>
      <c r="J222" s="33" t="s">
        <v>26</v>
      </c>
      <c r="K222" s="27" t="s">
        <v>26</v>
      </c>
      <c r="L222" s="27"/>
      <c r="M222" s="27"/>
      <c r="N222" s="27"/>
      <c r="O222" s="27"/>
      <c r="P222" s="27"/>
      <c r="Q222" s="27"/>
      <c r="R222" s="27"/>
      <c r="S222" s="27"/>
      <c r="T222" s="27"/>
      <c r="U222" s="47"/>
      <c r="V222" s="49" t="s">
        <v>61</v>
      </c>
      <c r="W222" s="49" t="s">
        <v>54</v>
      </c>
      <c r="X222" s="53" t="s">
        <v>619</v>
      </c>
      <c r="Y222" s="51" t="s">
        <v>620</v>
      </c>
      <c r="Z222" s="100">
        <f>IF(COUNTA(J222:S222)&gt;'Análises Trabalhos'!$M$100,0,1)</f>
        <v>1</v>
      </c>
    </row>
    <row r="223" spans="1:26" s="18" customFormat="1" ht="36" customHeight="1" x14ac:dyDescent="0.25">
      <c r="A223" s="30" t="s">
        <v>302</v>
      </c>
      <c r="B223" s="35" t="s">
        <v>781</v>
      </c>
      <c r="C223" s="38" t="s">
        <v>28</v>
      </c>
      <c r="D223" s="43"/>
      <c r="E223" s="27"/>
      <c r="F223" s="27" t="s">
        <v>26</v>
      </c>
      <c r="G223" s="27"/>
      <c r="H223" s="27"/>
      <c r="I223" s="44"/>
      <c r="J223" s="33" t="s">
        <v>26</v>
      </c>
      <c r="K223" s="27"/>
      <c r="L223" s="27"/>
      <c r="M223" s="27"/>
      <c r="N223" s="27"/>
      <c r="O223" s="27"/>
      <c r="P223" s="27"/>
      <c r="Q223" s="27"/>
      <c r="R223" s="27"/>
      <c r="S223" s="27"/>
      <c r="T223" s="27"/>
      <c r="U223" s="47"/>
      <c r="V223" s="49" t="s">
        <v>19</v>
      </c>
      <c r="W223" s="49" t="s">
        <v>250</v>
      </c>
      <c r="X223" s="53" t="s">
        <v>303</v>
      </c>
      <c r="Y223" s="51" t="s">
        <v>111</v>
      </c>
      <c r="Z223" s="100">
        <f>IF(COUNTA(J223:S223)&gt;'Análises Trabalhos'!$M$100,0,1)</f>
        <v>1</v>
      </c>
    </row>
    <row r="224" spans="1:26" s="18" customFormat="1" ht="36" customHeight="1" x14ac:dyDescent="0.25">
      <c r="A224" s="30" t="s">
        <v>237</v>
      </c>
      <c r="B224" s="35" t="s">
        <v>772</v>
      </c>
      <c r="C224" s="38" t="s">
        <v>28</v>
      </c>
      <c r="D224" s="43" t="s">
        <v>26</v>
      </c>
      <c r="E224" s="27"/>
      <c r="F224" s="27" t="s">
        <v>26</v>
      </c>
      <c r="G224" s="27"/>
      <c r="H224" s="27"/>
      <c r="I224" s="44"/>
      <c r="J224" s="33"/>
      <c r="K224" s="27"/>
      <c r="L224" s="27"/>
      <c r="M224" s="27"/>
      <c r="N224" s="27"/>
      <c r="O224" s="27"/>
      <c r="P224" s="27"/>
      <c r="Q224" s="27" t="s">
        <v>26</v>
      </c>
      <c r="R224" s="27"/>
      <c r="S224" s="27"/>
      <c r="T224" s="27"/>
      <c r="U224" s="47"/>
      <c r="V224" s="49" t="s">
        <v>17</v>
      </c>
      <c r="W224" s="49" t="s">
        <v>54</v>
      </c>
      <c r="X224" s="53" t="s">
        <v>238</v>
      </c>
      <c r="Y224" s="51" t="s">
        <v>236</v>
      </c>
      <c r="Z224" s="100">
        <f>IF(COUNTA(J224:S224)&gt;'Análises Trabalhos'!$M$100,0,1)</f>
        <v>1</v>
      </c>
    </row>
    <row r="225" spans="1:26" s="18" customFormat="1" ht="36" customHeight="1" x14ac:dyDescent="0.25">
      <c r="A225" s="30" t="s">
        <v>289</v>
      </c>
      <c r="B225" s="35" t="s">
        <v>779</v>
      </c>
      <c r="C225" s="38" t="s">
        <v>28</v>
      </c>
      <c r="D225" s="43" t="s">
        <v>26</v>
      </c>
      <c r="E225" s="27"/>
      <c r="F225" s="27"/>
      <c r="G225" s="27"/>
      <c r="H225" s="27"/>
      <c r="I225" s="44"/>
      <c r="J225" s="33"/>
      <c r="K225" s="27"/>
      <c r="L225" s="27"/>
      <c r="M225" s="27"/>
      <c r="N225" s="27"/>
      <c r="O225" s="27"/>
      <c r="P225" s="27"/>
      <c r="Q225" s="27"/>
      <c r="R225" s="27"/>
      <c r="S225" s="27"/>
      <c r="T225" s="27" t="s">
        <v>26</v>
      </c>
      <c r="U225" s="47"/>
      <c r="V225" s="49" t="s">
        <v>17</v>
      </c>
      <c r="W225" s="49" t="s">
        <v>54</v>
      </c>
      <c r="X225" s="53" t="s">
        <v>290</v>
      </c>
      <c r="Y225" s="51" t="s">
        <v>291</v>
      </c>
      <c r="Z225" s="100">
        <f>IF(COUNTA(J225:S225)&gt;'Análises Trabalhos'!$M$100,0,1)</f>
        <v>1</v>
      </c>
    </row>
    <row r="226" spans="1:26" s="18" customFormat="1" ht="36" customHeight="1" x14ac:dyDescent="0.25">
      <c r="A226" s="30" t="s">
        <v>213</v>
      </c>
      <c r="B226" s="35" t="s">
        <v>18</v>
      </c>
      <c r="C226" s="38" t="s">
        <v>16</v>
      </c>
      <c r="D226" s="43"/>
      <c r="E226" s="27"/>
      <c r="F226" s="27" t="s">
        <v>26</v>
      </c>
      <c r="G226" s="27"/>
      <c r="H226" s="27"/>
      <c r="I226" s="44"/>
      <c r="J226" s="33"/>
      <c r="K226" s="27" t="s">
        <v>26</v>
      </c>
      <c r="L226" s="27"/>
      <c r="M226" s="27"/>
      <c r="N226" s="27"/>
      <c r="O226" s="27"/>
      <c r="P226" s="27"/>
      <c r="Q226" s="27"/>
      <c r="R226" s="27"/>
      <c r="S226" s="27"/>
      <c r="T226" s="27"/>
      <c r="U226" s="47"/>
      <c r="V226" s="49" t="s">
        <v>17</v>
      </c>
      <c r="W226" s="49" t="s">
        <v>54</v>
      </c>
      <c r="X226" s="53" t="s">
        <v>214</v>
      </c>
      <c r="Y226" s="51" t="s">
        <v>215</v>
      </c>
      <c r="Z226" s="100">
        <f>IF(COUNTA(J226:S226)&gt;'Análises Trabalhos'!$M$100,0,1)</f>
        <v>1</v>
      </c>
    </row>
    <row r="227" spans="1:26" s="18" customFormat="1" ht="36" customHeight="1" x14ac:dyDescent="0.25">
      <c r="A227" s="30" t="s">
        <v>312</v>
      </c>
      <c r="B227" s="35" t="s">
        <v>770</v>
      </c>
      <c r="C227" s="38" t="s">
        <v>28</v>
      </c>
      <c r="D227" s="43"/>
      <c r="E227" s="27"/>
      <c r="F227" s="27" t="s">
        <v>26</v>
      </c>
      <c r="G227" s="27"/>
      <c r="H227" s="27"/>
      <c r="I227" s="44"/>
      <c r="J227" s="33" t="s">
        <v>26</v>
      </c>
      <c r="K227" s="27"/>
      <c r="L227" s="27" t="s">
        <v>26</v>
      </c>
      <c r="M227" s="27"/>
      <c r="N227" s="27"/>
      <c r="O227" s="27"/>
      <c r="P227" s="27"/>
      <c r="Q227" s="27"/>
      <c r="R227" s="27"/>
      <c r="S227" s="27"/>
      <c r="T227" s="27"/>
      <c r="U227" s="47"/>
      <c r="V227" s="49" t="s">
        <v>25</v>
      </c>
      <c r="W227" s="49" t="s">
        <v>54</v>
      </c>
      <c r="X227" s="53" t="s">
        <v>313</v>
      </c>
      <c r="Y227" s="51" t="s">
        <v>314</v>
      </c>
      <c r="Z227" s="100">
        <f>IF(COUNTA(J227:S227)&gt;'Análises Trabalhos'!$M$100,0,1)</f>
        <v>1</v>
      </c>
    </row>
    <row r="228" spans="1:26" s="18" customFormat="1" ht="36" customHeight="1" x14ac:dyDescent="0.25">
      <c r="A228" s="30" t="s">
        <v>142</v>
      </c>
      <c r="B228" s="35" t="s">
        <v>13</v>
      </c>
      <c r="C228" s="38" t="s">
        <v>16</v>
      </c>
      <c r="D228" s="43"/>
      <c r="E228" s="27"/>
      <c r="F228" s="27"/>
      <c r="G228" s="27" t="s">
        <v>26</v>
      </c>
      <c r="H228" s="27"/>
      <c r="I228" s="44" t="s">
        <v>26</v>
      </c>
      <c r="J228" s="33"/>
      <c r="K228" s="27"/>
      <c r="L228" s="27"/>
      <c r="M228" s="27"/>
      <c r="N228" s="27"/>
      <c r="O228" s="27"/>
      <c r="P228" s="27"/>
      <c r="Q228" s="27"/>
      <c r="R228" s="27"/>
      <c r="S228" s="27"/>
      <c r="T228" s="27"/>
      <c r="U228" s="47" t="s">
        <v>26</v>
      </c>
      <c r="V228" s="49" t="s">
        <v>17</v>
      </c>
      <c r="W228" s="49" t="s">
        <v>54</v>
      </c>
      <c r="X228" s="53" t="s">
        <v>143</v>
      </c>
      <c r="Y228" s="51" t="s">
        <v>144</v>
      </c>
      <c r="Z228" s="100">
        <f>IF(COUNTA(J228:S228)&gt;'Análises Trabalhos'!$M$100,0,1)</f>
        <v>1</v>
      </c>
    </row>
    <row r="229" spans="1:26" s="18" customFormat="1" ht="36" customHeight="1" x14ac:dyDescent="0.25">
      <c r="A229" s="30" t="s">
        <v>609</v>
      </c>
      <c r="B229" s="35" t="s">
        <v>780</v>
      </c>
      <c r="C229" s="38" t="s">
        <v>28</v>
      </c>
      <c r="D229" s="43"/>
      <c r="E229" s="27"/>
      <c r="F229" s="27"/>
      <c r="G229" s="27" t="s">
        <v>26</v>
      </c>
      <c r="H229" s="27"/>
      <c r="I229" s="44"/>
      <c r="J229" s="33"/>
      <c r="K229" s="27"/>
      <c r="L229" s="27"/>
      <c r="M229" s="27"/>
      <c r="N229" s="27"/>
      <c r="O229" s="27"/>
      <c r="P229" s="27"/>
      <c r="Q229" s="27" t="s">
        <v>26</v>
      </c>
      <c r="R229" s="27"/>
      <c r="S229" s="27"/>
      <c r="T229" s="27"/>
      <c r="U229" s="47"/>
      <c r="V229" s="49" t="s">
        <v>61</v>
      </c>
      <c r="W229" s="49" t="s">
        <v>54</v>
      </c>
      <c r="X229" s="53" t="s">
        <v>610</v>
      </c>
      <c r="Y229" s="51" t="s">
        <v>611</v>
      </c>
      <c r="Z229" s="100">
        <f>IF(COUNTA(J229:S229)&gt;'Análises Trabalhos'!$M$100,0,1)</f>
        <v>1</v>
      </c>
    </row>
    <row r="230" spans="1:26" s="18" customFormat="1" ht="36" customHeight="1" x14ac:dyDescent="0.25">
      <c r="A230" s="30" t="s">
        <v>477</v>
      </c>
      <c r="B230" s="35" t="s">
        <v>6</v>
      </c>
      <c r="C230" s="38" t="s">
        <v>28</v>
      </c>
      <c r="D230" s="43"/>
      <c r="E230" s="27" t="s">
        <v>26</v>
      </c>
      <c r="F230" s="27" t="s">
        <v>26</v>
      </c>
      <c r="G230" s="27" t="s">
        <v>26</v>
      </c>
      <c r="H230" s="27" t="s">
        <v>26</v>
      </c>
      <c r="I230" s="44"/>
      <c r="J230" s="33"/>
      <c r="K230" s="27"/>
      <c r="L230" s="27"/>
      <c r="M230" s="27"/>
      <c r="N230" s="27"/>
      <c r="O230" s="27"/>
      <c r="P230" s="27" t="s">
        <v>26</v>
      </c>
      <c r="Q230" s="27"/>
      <c r="R230" s="27"/>
      <c r="S230" s="27"/>
      <c r="T230" s="27"/>
      <c r="U230" s="47"/>
      <c r="V230" s="49" t="s">
        <v>61</v>
      </c>
      <c r="W230" s="49" t="s">
        <v>54</v>
      </c>
      <c r="X230" s="53" t="s">
        <v>478</v>
      </c>
      <c r="Y230" s="51" t="s">
        <v>479</v>
      </c>
      <c r="Z230" s="100">
        <f>IF(COUNTA(J230:S230)&gt;'Análises Trabalhos'!$M$100,0,1)</f>
        <v>1</v>
      </c>
    </row>
    <row r="231" spans="1:26" s="18" customFormat="1" ht="36" customHeight="1" x14ac:dyDescent="0.25">
      <c r="A231" s="30" t="s">
        <v>186</v>
      </c>
      <c r="B231" s="35" t="s">
        <v>9</v>
      </c>
      <c r="C231" s="38" t="s">
        <v>16</v>
      </c>
      <c r="D231" s="43"/>
      <c r="E231" s="27" t="s">
        <v>26</v>
      </c>
      <c r="F231" s="27"/>
      <c r="G231" s="27" t="s">
        <v>26</v>
      </c>
      <c r="H231" s="27"/>
      <c r="I231" s="44" t="s">
        <v>26</v>
      </c>
      <c r="J231" s="33" t="s">
        <v>26</v>
      </c>
      <c r="K231" s="27" t="s">
        <v>26</v>
      </c>
      <c r="L231" s="27"/>
      <c r="M231" s="27" t="s">
        <v>26</v>
      </c>
      <c r="N231" s="27"/>
      <c r="O231" s="27"/>
      <c r="P231" s="27"/>
      <c r="Q231" s="27"/>
      <c r="R231" s="27"/>
      <c r="S231" s="27"/>
      <c r="T231" s="27"/>
      <c r="U231" s="47"/>
      <c r="V231" s="49" t="s">
        <v>17</v>
      </c>
      <c r="W231" s="49" t="s">
        <v>116</v>
      </c>
      <c r="X231" s="53" t="s">
        <v>187</v>
      </c>
      <c r="Y231" s="51" t="s">
        <v>188</v>
      </c>
      <c r="Z231" s="100">
        <f>IF(COUNTA(J231:S231)&gt;'Análises Trabalhos'!$M$100,0,1)</f>
        <v>1</v>
      </c>
    </row>
    <row r="232" spans="1:26" s="18" customFormat="1" ht="36" customHeight="1" x14ac:dyDescent="0.25">
      <c r="A232" s="30" t="s">
        <v>186</v>
      </c>
      <c r="B232" s="35" t="s">
        <v>775</v>
      </c>
      <c r="C232" s="38" t="s">
        <v>731</v>
      </c>
      <c r="D232" s="43"/>
      <c r="E232" s="27"/>
      <c r="F232" s="27"/>
      <c r="G232" s="27" t="s">
        <v>26</v>
      </c>
      <c r="H232" s="27"/>
      <c r="I232" s="44" t="s">
        <v>26</v>
      </c>
      <c r="J232" s="33"/>
      <c r="K232" s="27"/>
      <c r="L232" s="27"/>
      <c r="M232" s="27"/>
      <c r="N232" s="27"/>
      <c r="O232" s="27"/>
      <c r="P232" s="27"/>
      <c r="Q232" s="27"/>
      <c r="R232" s="27"/>
      <c r="S232" s="27"/>
      <c r="T232" s="27"/>
      <c r="U232" s="47" t="s">
        <v>26</v>
      </c>
      <c r="V232" s="49" t="s">
        <v>17</v>
      </c>
      <c r="W232" s="49" t="s">
        <v>116</v>
      </c>
      <c r="X232" s="53" t="s">
        <v>670</v>
      </c>
      <c r="Y232" s="51" t="s">
        <v>188</v>
      </c>
      <c r="Z232" s="100">
        <f>IF(COUNTA(J232:S232)&gt;'Análises Trabalhos'!$M$100,0,1)</f>
        <v>1</v>
      </c>
    </row>
    <row r="233" spans="1:26" s="18" customFormat="1" ht="36" customHeight="1" x14ac:dyDescent="0.25">
      <c r="A233" s="30" t="s">
        <v>474</v>
      </c>
      <c r="B233" s="35" t="s">
        <v>6</v>
      </c>
      <c r="C233" s="38" t="s">
        <v>28</v>
      </c>
      <c r="D233" s="43" t="s">
        <v>26</v>
      </c>
      <c r="E233" s="27"/>
      <c r="F233" s="27" t="s">
        <v>26</v>
      </c>
      <c r="G233" s="27"/>
      <c r="H233" s="27" t="s">
        <v>26</v>
      </c>
      <c r="I233" s="44"/>
      <c r="J233" s="33" t="s">
        <v>26</v>
      </c>
      <c r="K233" s="27"/>
      <c r="L233" s="27"/>
      <c r="M233" s="27" t="s">
        <v>26</v>
      </c>
      <c r="N233" s="27"/>
      <c r="O233" s="27"/>
      <c r="P233" s="27"/>
      <c r="Q233" s="27" t="s">
        <v>26</v>
      </c>
      <c r="R233" s="27"/>
      <c r="S233" s="27"/>
      <c r="T233" s="27"/>
      <c r="U233" s="47"/>
      <c r="V233" s="49" t="s">
        <v>17</v>
      </c>
      <c r="W233" s="49" t="s">
        <v>54</v>
      </c>
      <c r="X233" s="53" t="s">
        <v>475</v>
      </c>
      <c r="Y233" s="51" t="s">
        <v>476</v>
      </c>
      <c r="Z233" s="100">
        <f>IF(COUNTA(J233:S233)&gt;'Análises Trabalhos'!$M$100,0,1)</f>
        <v>1</v>
      </c>
    </row>
    <row r="234" spans="1:26" s="18" customFormat="1" ht="36" customHeight="1" x14ac:dyDescent="0.25">
      <c r="A234" s="30" t="s">
        <v>438</v>
      </c>
      <c r="B234" s="35" t="s">
        <v>768</v>
      </c>
      <c r="C234" s="38" t="s">
        <v>28</v>
      </c>
      <c r="D234" s="43"/>
      <c r="E234" s="27"/>
      <c r="F234" s="27"/>
      <c r="G234" s="27"/>
      <c r="H234" s="27" t="s">
        <v>26</v>
      </c>
      <c r="I234" s="44"/>
      <c r="J234" s="33" t="s">
        <v>26</v>
      </c>
      <c r="K234" s="27"/>
      <c r="L234" s="27"/>
      <c r="M234" s="27"/>
      <c r="N234" s="27"/>
      <c r="O234" s="27"/>
      <c r="P234" s="27"/>
      <c r="Q234" s="27"/>
      <c r="R234" s="27"/>
      <c r="S234" s="27"/>
      <c r="T234" s="27"/>
      <c r="U234" s="47"/>
      <c r="V234" s="49" t="s">
        <v>25</v>
      </c>
      <c r="W234" s="49" t="s">
        <v>54</v>
      </c>
      <c r="X234" s="53" t="s">
        <v>439</v>
      </c>
      <c r="Y234" s="51" t="s">
        <v>111</v>
      </c>
      <c r="Z234" s="100">
        <f>IF(COUNTA(J234:S234)&gt;'Análises Trabalhos'!$M$100,0,1)</f>
        <v>1</v>
      </c>
    </row>
    <row r="235" spans="1:26" s="18" customFormat="1" ht="36" customHeight="1" x14ac:dyDescent="0.25">
      <c r="A235" s="30" t="s">
        <v>688</v>
      </c>
      <c r="B235" s="35" t="s">
        <v>779</v>
      </c>
      <c r="C235" s="38" t="s">
        <v>28</v>
      </c>
      <c r="D235" s="43"/>
      <c r="E235" s="27" t="s">
        <v>26</v>
      </c>
      <c r="F235" s="27"/>
      <c r="G235" s="27"/>
      <c r="H235" s="27"/>
      <c r="I235" s="44"/>
      <c r="J235" s="33"/>
      <c r="K235" s="27"/>
      <c r="L235" s="27"/>
      <c r="M235" s="27"/>
      <c r="N235" s="27"/>
      <c r="O235" s="27"/>
      <c r="P235" s="27"/>
      <c r="Q235" s="27" t="s">
        <v>26</v>
      </c>
      <c r="R235" s="27"/>
      <c r="S235" s="27"/>
      <c r="T235" s="27"/>
      <c r="U235" s="47"/>
      <c r="V235" s="49"/>
      <c r="W235" s="49" t="s">
        <v>116</v>
      </c>
      <c r="X235" s="53" t="s">
        <v>689</v>
      </c>
      <c r="Y235" s="51" t="s">
        <v>690</v>
      </c>
      <c r="Z235" s="100">
        <f>IF(COUNTA(J235:S235)&gt;'Análises Trabalhos'!$M$100,0,1)</f>
        <v>1</v>
      </c>
    </row>
    <row r="236" spans="1:26" s="18" customFormat="1" ht="36" customHeight="1" x14ac:dyDescent="0.25">
      <c r="A236" s="30" t="s">
        <v>543</v>
      </c>
      <c r="B236" s="35" t="s">
        <v>7</v>
      </c>
      <c r="C236" s="38" t="s">
        <v>28</v>
      </c>
      <c r="D236" s="43" t="s">
        <v>26</v>
      </c>
      <c r="E236" s="27"/>
      <c r="F236" s="27" t="s">
        <v>26</v>
      </c>
      <c r="G236" s="27"/>
      <c r="H236" s="27"/>
      <c r="I236" s="44"/>
      <c r="J236" s="33" t="s">
        <v>26</v>
      </c>
      <c r="K236" s="27"/>
      <c r="L236" s="27"/>
      <c r="M236" s="27"/>
      <c r="N236" s="27"/>
      <c r="O236" s="27"/>
      <c r="P236" s="27"/>
      <c r="Q236" s="27"/>
      <c r="R236" s="27"/>
      <c r="S236" s="27"/>
      <c r="T236" s="27" t="s">
        <v>26</v>
      </c>
      <c r="U236" s="47"/>
      <c r="V236" s="49" t="s">
        <v>61</v>
      </c>
      <c r="W236" s="49" t="s">
        <v>116</v>
      </c>
      <c r="X236" s="53" t="s">
        <v>544</v>
      </c>
      <c r="Y236" s="51" t="s">
        <v>545</v>
      </c>
      <c r="Z236" s="100">
        <f>IF(COUNTA(J236:S236)&gt;'Análises Trabalhos'!$M$100,0,1)</f>
        <v>1</v>
      </c>
    </row>
    <row r="237" spans="1:26" s="18" customFormat="1" ht="36" customHeight="1" x14ac:dyDescent="0.25">
      <c r="A237" s="30" t="s">
        <v>691</v>
      </c>
      <c r="B237" s="35" t="s">
        <v>779</v>
      </c>
      <c r="C237" s="38" t="s">
        <v>28</v>
      </c>
      <c r="D237" s="43"/>
      <c r="E237" s="27"/>
      <c r="F237" s="27" t="s">
        <v>26</v>
      </c>
      <c r="G237" s="27"/>
      <c r="H237" s="27"/>
      <c r="I237" s="44"/>
      <c r="J237" s="33"/>
      <c r="K237" s="27"/>
      <c r="L237" s="27"/>
      <c r="M237" s="27"/>
      <c r="N237" s="27"/>
      <c r="O237" s="27"/>
      <c r="P237" s="27"/>
      <c r="Q237" s="27" t="s">
        <v>26</v>
      </c>
      <c r="R237" s="27"/>
      <c r="S237" s="27"/>
      <c r="T237" s="27"/>
      <c r="U237" s="47"/>
      <c r="V237" s="49"/>
      <c r="W237" s="49" t="s">
        <v>116</v>
      </c>
      <c r="X237" s="53" t="s">
        <v>692</v>
      </c>
      <c r="Y237" s="51" t="s">
        <v>693</v>
      </c>
      <c r="Z237" s="100">
        <f>IF(COUNTA(J237:S237)&gt;'Análises Trabalhos'!$M$100,0,1)</f>
        <v>1</v>
      </c>
    </row>
    <row r="238" spans="1:26" s="18" customFormat="1" ht="36" customHeight="1" x14ac:dyDescent="0.25">
      <c r="A238" s="30" t="s">
        <v>586</v>
      </c>
      <c r="B238" s="35" t="s">
        <v>778</v>
      </c>
      <c r="C238" s="38" t="s">
        <v>28</v>
      </c>
      <c r="D238" s="43"/>
      <c r="E238" s="27"/>
      <c r="F238" s="27" t="s">
        <v>26</v>
      </c>
      <c r="G238" s="27"/>
      <c r="H238" s="27"/>
      <c r="I238" s="44"/>
      <c r="J238" s="33"/>
      <c r="K238" s="27"/>
      <c r="L238" s="27"/>
      <c r="M238" s="27"/>
      <c r="N238" s="27"/>
      <c r="O238" s="27"/>
      <c r="P238" s="27" t="s">
        <v>26</v>
      </c>
      <c r="Q238" s="27"/>
      <c r="R238" s="27"/>
      <c r="S238" s="27"/>
      <c r="T238" s="27"/>
      <c r="U238" s="47"/>
      <c r="V238" s="49" t="s">
        <v>24</v>
      </c>
      <c r="W238" s="49" t="s">
        <v>240</v>
      </c>
      <c r="X238" s="53" t="s">
        <v>587</v>
      </c>
      <c r="Y238" s="51" t="s">
        <v>588</v>
      </c>
      <c r="Z238" s="100">
        <f>IF(COUNTA(J238:S238)&gt;'Análises Trabalhos'!$M$100,0,1)</f>
        <v>1</v>
      </c>
    </row>
    <row r="239" spans="1:26" s="18" customFormat="1" ht="36" customHeight="1" x14ac:dyDescent="0.25">
      <c r="A239" s="30" t="s">
        <v>549</v>
      </c>
      <c r="B239" s="35" t="s">
        <v>7</v>
      </c>
      <c r="C239" s="38" t="s">
        <v>28</v>
      </c>
      <c r="D239" s="43" t="s">
        <v>26</v>
      </c>
      <c r="E239" s="27"/>
      <c r="F239" s="27" t="s">
        <v>26</v>
      </c>
      <c r="G239" s="27" t="s">
        <v>26</v>
      </c>
      <c r="H239" s="27"/>
      <c r="I239" s="44"/>
      <c r="J239" s="33"/>
      <c r="K239" s="27"/>
      <c r="L239" s="27"/>
      <c r="M239" s="27"/>
      <c r="N239" s="27"/>
      <c r="O239" s="27"/>
      <c r="P239" s="27"/>
      <c r="Q239" s="27"/>
      <c r="R239" s="27"/>
      <c r="S239" s="27"/>
      <c r="T239" s="27" t="s">
        <v>26</v>
      </c>
      <c r="U239" s="47"/>
      <c r="V239" s="49" t="s">
        <v>207</v>
      </c>
      <c r="W239" s="49" t="s">
        <v>54</v>
      </c>
      <c r="X239" s="53" t="s">
        <v>550</v>
      </c>
      <c r="Y239" s="51" t="s">
        <v>551</v>
      </c>
      <c r="Z239" s="100">
        <f>IF(COUNTA(J239:S239)&gt;'Análises Trabalhos'!$M$100,0,1)</f>
        <v>1</v>
      </c>
    </row>
    <row r="240" spans="1:26" s="18" customFormat="1" ht="36" customHeight="1" x14ac:dyDescent="0.25">
      <c r="A240" s="30" t="s">
        <v>394</v>
      </c>
      <c r="B240" s="35" t="s">
        <v>737</v>
      </c>
      <c r="C240" s="38" t="s">
        <v>28</v>
      </c>
      <c r="D240" s="43"/>
      <c r="E240" s="27"/>
      <c r="F240" s="27" t="s">
        <v>26</v>
      </c>
      <c r="G240" s="27"/>
      <c r="H240" s="27"/>
      <c r="I240" s="44"/>
      <c r="J240" s="33"/>
      <c r="K240" s="27"/>
      <c r="L240" s="27"/>
      <c r="M240" s="27"/>
      <c r="N240" s="27"/>
      <c r="O240" s="27"/>
      <c r="P240" s="27"/>
      <c r="Q240" s="27" t="s">
        <v>26</v>
      </c>
      <c r="R240" s="27"/>
      <c r="S240" s="27"/>
      <c r="T240" s="27"/>
      <c r="U240" s="47"/>
      <c r="V240" s="49" t="s">
        <v>17</v>
      </c>
      <c r="W240" s="49" t="s">
        <v>250</v>
      </c>
      <c r="X240" s="53" t="s">
        <v>395</v>
      </c>
      <c r="Y240" s="51" t="s">
        <v>396</v>
      </c>
      <c r="Z240" s="100">
        <f>IF(COUNTA(J240:S240)&gt;'Análises Trabalhos'!$M$100,0,1)</f>
        <v>1</v>
      </c>
    </row>
    <row r="241" spans="1:26" s="18" customFormat="1" ht="36" customHeight="1" x14ac:dyDescent="0.25">
      <c r="A241" s="30" t="s">
        <v>133</v>
      </c>
      <c r="B241" s="35" t="s">
        <v>12</v>
      </c>
      <c r="C241" s="38" t="s">
        <v>16</v>
      </c>
      <c r="D241" s="43" t="s">
        <v>26</v>
      </c>
      <c r="E241" s="27" t="s">
        <v>26</v>
      </c>
      <c r="F241" s="27" t="s">
        <v>26</v>
      </c>
      <c r="G241" s="27"/>
      <c r="H241" s="27" t="s">
        <v>26</v>
      </c>
      <c r="I241" s="44"/>
      <c r="J241" s="33" t="s">
        <v>26</v>
      </c>
      <c r="K241" s="27" t="s">
        <v>26</v>
      </c>
      <c r="L241" s="27"/>
      <c r="M241" s="27" t="s">
        <v>26</v>
      </c>
      <c r="N241" s="27"/>
      <c r="O241" s="27"/>
      <c r="P241" s="27"/>
      <c r="Q241" s="27"/>
      <c r="R241" s="27"/>
      <c r="S241" s="27" t="s">
        <v>26</v>
      </c>
      <c r="T241" s="27"/>
      <c r="U241" s="47"/>
      <c r="V241" s="49" t="s">
        <v>17</v>
      </c>
      <c r="W241" s="49" t="s">
        <v>116</v>
      </c>
      <c r="X241" s="53" t="s">
        <v>134</v>
      </c>
      <c r="Y241" s="51" t="s">
        <v>135</v>
      </c>
      <c r="Z241" s="100">
        <f>IF(COUNTA(J241:S241)&gt;'Análises Trabalhos'!$M$100,0,1)</f>
        <v>1</v>
      </c>
    </row>
    <row r="242" spans="1:26" s="18" customFormat="1" ht="36" customHeight="1" x14ac:dyDescent="0.25">
      <c r="A242" s="30" t="s">
        <v>136</v>
      </c>
      <c r="B242" s="35" t="s">
        <v>12</v>
      </c>
      <c r="C242" s="38" t="s">
        <v>16</v>
      </c>
      <c r="D242" s="43"/>
      <c r="E242" s="27"/>
      <c r="F242" s="27" t="s">
        <v>26</v>
      </c>
      <c r="G242" s="27" t="s">
        <v>26</v>
      </c>
      <c r="H242" s="27" t="s">
        <v>26</v>
      </c>
      <c r="I242" s="44" t="s">
        <v>26</v>
      </c>
      <c r="J242" s="33" t="s">
        <v>26</v>
      </c>
      <c r="K242" s="27" t="s">
        <v>26</v>
      </c>
      <c r="L242" s="27" t="s">
        <v>26</v>
      </c>
      <c r="M242" s="27" t="s">
        <v>26</v>
      </c>
      <c r="N242" s="27" t="s">
        <v>26</v>
      </c>
      <c r="O242" s="27" t="s">
        <v>26</v>
      </c>
      <c r="P242" s="27" t="s">
        <v>26</v>
      </c>
      <c r="Q242" s="27" t="s">
        <v>26</v>
      </c>
      <c r="R242" s="27" t="s">
        <v>26</v>
      </c>
      <c r="S242" s="27" t="s">
        <v>26</v>
      </c>
      <c r="T242" s="27"/>
      <c r="U242" s="47"/>
      <c r="V242" s="49" t="s">
        <v>17</v>
      </c>
      <c r="W242" s="49" t="s">
        <v>116</v>
      </c>
      <c r="X242" s="53" t="s">
        <v>137</v>
      </c>
      <c r="Y242" s="51" t="s">
        <v>138</v>
      </c>
      <c r="Z242" s="100">
        <f>IF(COUNTA(J242:S242)&gt;'Análises Trabalhos'!$M$100,0,1)</f>
        <v>0</v>
      </c>
    </row>
    <row r="243" spans="1:26" s="18" customFormat="1" ht="36" customHeight="1" x14ac:dyDescent="0.25">
      <c r="A243" s="30" t="s">
        <v>274</v>
      </c>
      <c r="B243" s="35" t="s">
        <v>774</v>
      </c>
      <c r="C243" s="38" t="s">
        <v>28</v>
      </c>
      <c r="D243" s="43"/>
      <c r="E243" s="27" t="s">
        <v>26</v>
      </c>
      <c r="F243" s="27" t="s">
        <v>26</v>
      </c>
      <c r="G243" s="27" t="s">
        <v>26</v>
      </c>
      <c r="H243" s="27"/>
      <c r="I243" s="44"/>
      <c r="J243" s="33"/>
      <c r="K243" s="27"/>
      <c r="L243" s="27"/>
      <c r="M243" s="27"/>
      <c r="N243" s="27"/>
      <c r="O243" s="27"/>
      <c r="P243" s="27"/>
      <c r="Q243" s="27" t="s">
        <v>26</v>
      </c>
      <c r="R243" s="27"/>
      <c r="S243" s="27"/>
      <c r="T243" s="27"/>
      <c r="U243" s="47"/>
      <c r="V243" s="49" t="s">
        <v>61</v>
      </c>
      <c r="W243" s="49" t="s">
        <v>250</v>
      </c>
      <c r="X243" s="53" t="s">
        <v>275</v>
      </c>
      <c r="Y243" s="51" t="s">
        <v>276</v>
      </c>
      <c r="Z243" s="100">
        <f>IF(COUNTA(J243:S243)&gt;'Análises Trabalhos'!$M$100,0,1)</f>
        <v>1</v>
      </c>
    </row>
    <row r="244" spans="1:26" s="18" customFormat="1" ht="36" customHeight="1" x14ac:dyDescent="0.25">
      <c r="A244" s="30" t="s">
        <v>346</v>
      </c>
      <c r="B244" s="35" t="s">
        <v>776</v>
      </c>
      <c r="C244" s="38" t="s">
        <v>28</v>
      </c>
      <c r="D244" s="43"/>
      <c r="E244" s="27"/>
      <c r="F244" s="27" t="s">
        <v>26</v>
      </c>
      <c r="G244" s="27"/>
      <c r="H244" s="27" t="s">
        <v>26</v>
      </c>
      <c r="I244" s="44"/>
      <c r="J244" s="33"/>
      <c r="K244" s="27"/>
      <c r="L244" s="27" t="s">
        <v>26</v>
      </c>
      <c r="M244" s="27"/>
      <c r="N244" s="27"/>
      <c r="O244" s="27"/>
      <c r="P244" s="27"/>
      <c r="Q244" s="27"/>
      <c r="R244" s="27"/>
      <c r="S244" s="27" t="s">
        <v>26</v>
      </c>
      <c r="T244" s="27"/>
      <c r="U244" s="47" t="s">
        <v>26</v>
      </c>
      <c r="V244" s="49" t="s">
        <v>50</v>
      </c>
      <c r="W244" s="49" t="s">
        <v>240</v>
      </c>
      <c r="X244" s="53" t="s">
        <v>347</v>
      </c>
      <c r="Y244" s="51" t="s">
        <v>348</v>
      </c>
      <c r="Z244" s="100">
        <f>IF(COUNTA(J244:S244)&gt;'Análises Trabalhos'!$M$100,0,1)</f>
        <v>1</v>
      </c>
    </row>
    <row r="245" spans="1:26" s="18" customFormat="1" ht="36" customHeight="1" x14ac:dyDescent="0.25">
      <c r="A245" s="30" t="s">
        <v>349</v>
      </c>
      <c r="B245" s="35" t="s">
        <v>776</v>
      </c>
      <c r="C245" s="38" t="s">
        <v>28</v>
      </c>
      <c r="D245" s="43"/>
      <c r="E245" s="27" t="s">
        <v>26</v>
      </c>
      <c r="F245" s="27" t="s">
        <v>26</v>
      </c>
      <c r="G245" s="27"/>
      <c r="H245" s="27" t="s">
        <v>26</v>
      </c>
      <c r="I245" s="44"/>
      <c r="J245" s="33"/>
      <c r="K245" s="27"/>
      <c r="L245" s="27" t="s">
        <v>26</v>
      </c>
      <c r="M245" s="27"/>
      <c r="N245" s="27"/>
      <c r="O245" s="27"/>
      <c r="P245" s="27"/>
      <c r="Q245" s="27"/>
      <c r="R245" s="27"/>
      <c r="S245" s="27" t="s">
        <v>26</v>
      </c>
      <c r="T245" s="27"/>
      <c r="U245" s="47" t="s">
        <v>26</v>
      </c>
      <c r="V245" s="49" t="s">
        <v>50</v>
      </c>
      <c r="W245" s="49" t="s">
        <v>240</v>
      </c>
      <c r="X245" s="53" t="s">
        <v>350</v>
      </c>
      <c r="Y245" s="51" t="s">
        <v>351</v>
      </c>
      <c r="Z245" s="100">
        <f>IF(COUNTA(J245:S245)&gt;'Análises Trabalhos'!$M$100,0,1)</f>
        <v>1</v>
      </c>
    </row>
    <row r="246" spans="1:26" s="18" customFormat="1" ht="36" customHeight="1" x14ac:dyDescent="0.25">
      <c r="A246" s="30" t="s">
        <v>403</v>
      </c>
      <c r="B246" s="35" t="s">
        <v>792</v>
      </c>
      <c r="C246" s="38" t="s">
        <v>28</v>
      </c>
      <c r="D246" s="43" t="s">
        <v>26</v>
      </c>
      <c r="E246" s="27" t="s">
        <v>26</v>
      </c>
      <c r="F246" s="27" t="s">
        <v>26</v>
      </c>
      <c r="G246" s="27"/>
      <c r="H246" s="27" t="s">
        <v>26</v>
      </c>
      <c r="I246" s="44"/>
      <c r="J246" s="33"/>
      <c r="K246" s="27"/>
      <c r="L246" s="27" t="s">
        <v>26</v>
      </c>
      <c r="M246" s="27" t="s">
        <v>26</v>
      </c>
      <c r="N246" s="27" t="s">
        <v>26</v>
      </c>
      <c r="O246" s="27"/>
      <c r="P246" s="27" t="s">
        <v>26</v>
      </c>
      <c r="Q246" s="27"/>
      <c r="R246" s="27" t="s">
        <v>26</v>
      </c>
      <c r="S246" s="27"/>
      <c r="T246" s="27"/>
      <c r="U246" s="47"/>
      <c r="V246" s="49" t="s">
        <v>24</v>
      </c>
      <c r="W246" s="49" t="s">
        <v>116</v>
      </c>
      <c r="X246" s="53" t="s">
        <v>404</v>
      </c>
      <c r="Y246" s="51" t="s">
        <v>405</v>
      </c>
      <c r="Z246" s="100">
        <f>IF(COUNTA(J246:S246)&gt;'Análises Trabalhos'!$M$100,0,1)</f>
        <v>1</v>
      </c>
    </row>
    <row r="247" spans="1:26" s="18" customFormat="1" ht="36" customHeight="1" x14ac:dyDescent="0.25">
      <c r="A247" s="30" t="s">
        <v>632</v>
      </c>
      <c r="B247" s="35" t="s">
        <v>773</v>
      </c>
      <c r="C247" s="38" t="s">
        <v>28</v>
      </c>
      <c r="D247" s="43"/>
      <c r="E247" s="27"/>
      <c r="F247" s="27" t="s">
        <v>26</v>
      </c>
      <c r="G247" s="27"/>
      <c r="H247" s="27"/>
      <c r="I247" s="44"/>
      <c r="J247" s="33"/>
      <c r="K247" s="27"/>
      <c r="L247" s="27"/>
      <c r="M247" s="27"/>
      <c r="N247" s="27"/>
      <c r="O247" s="27"/>
      <c r="P247" s="27"/>
      <c r="Q247" s="27"/>
      <c r="R247" s="27"/>
      <c r="S247" s="27" t="s">
        <v>26</v>
      </c>
      <c r="T247" s="27"/>
      <c r="U247" s="47"/>
      <c r="V247" s="49" t="s">
        <v>19</v>
      </c>
      <c r="W247" s="49" t="s">
        <v>54</v>
      </c>
      <c r="X247" s="53" t="s">
        <v>632</v>
      </c>
      <c r="Y247" s="51" t="s">
        <v>633</v>
      </c>
      <c r="Z247" s="100">
        <f>IF(COUNTA(J247:S247)&gt;'Análises Trabalhos'!$M$100,0,1)</f>
        <v>1</v>
      </c>
    </row>
    <row r="248" spans="1:26" s="18" customFormat="1" ht="36" customHeight="1" x14ac:dyDescent="0.25">
      <c r="A248" s="30"/>
      <c r="B248" s="35"/>
      <c r="C248" s="38"/>
      <c r="D248" s="43"/>
      <c r="E248" s="27"/>
      <c r="F248" s="27"/>
      <c r="G248" s="27"/>
      <c r="H248" s="27"/>
      <c r="I248" s="44"/>
      <c r="J248" s="33"/>
      <c r="K248" s="27"/>
      <c r="L248" s="27"/>
      <c r="M248" s="27"/>
      <c r="N248" s="27"/>
      <c r="O248" s="27"/>
      <c r="P248" s="27"/>
      <c r="Q248" s="27"/>
      <c r="R248" s="27"/>
      <c r="S248" s="27"/>
      <c r="T248" s="27"/>
      <c r="U248" s="47"/>
      <c r="V248" s="49"/>
      <c r="W248" s="49"/>
      <c r="X248" s="53"/>
      <c r="Y248" s="51"/>
      <c r="Z248" s="100">
        <f>IF(COUNTA(J248:S248)&gt;'Análises Trabalhos'!$M$100,0,1)</f>
        <v>1</v>
      </c>
    </row>
    <row r="249" spans="1:26" s="18" customFormat="1" ht="36" customHeight="1" x14ac:dyDescent="0.25">
      <c r="A249" s="30"/>
      <c r="B249" s="35"/>
      <c r="C249" s="38"/>
      <c r="D249" s="43"/>
      <c r="E249" s="27"/>
      <c r="F249" s="27"/>
      <c r="G249" s="27"/>
      <c r="H249" s="27"/>
      <c r="I249" s="44"/>
      <c r="J249" s="33"/>
      <c r="K249" s="27"/>
      <c r="L249" s="27"/>
      <c r="M249" s="27"/>
      <c r="N249" s="27"/>
      <c r="O249" s="27"/>
      <c r="P249" s="27"/>
      <c r="Q249" s="27"/>
      <c r="R249" s="27"/>
      <c r="S249" s="27"/>
      <c r="T249" s="27"/>
      <c r="U249" s="47"/>
      <c r="V249" s="49"/>
      <c r="W249" s="49"/>
      <c r="X249" s="53"/>
      <c r="Y249" s="51"/>
      <c r="Z249" s="100">
        <f>IF(COUNTA(J249:S249)&gt;'Análises Trabalhos'!$M$100,0,1)</f>
        <v>1</v>
      </c>
    </row>
    <row r="250" spans="1:26" s="18" customFormat="1" ht="36" customHeight="1" x14ac:dyDescent="0.25">
      <c r="A250" s="30"/>
      <c r="B250" s="35"/>
      <c r="C250" s="38"/>
      <c r="D250" s="43"/>
      <c r="E250" s="27"/>
      <c r="F250" s="27"/>
      <c r="G250" s="27"/>
      <c r="H250" s="27"/>
      <c r="I250" s="44"/>
      <c r="J250" s="33"/>
      <c r="K250" s="27"/>
      <c r="L250" s="27"/>
      <c r="M250" s="27"/>
      <c r="N250" s="27"/>
      <c r="O250" s="27"/>
      <c r="P250" s="27"/>
      <c r="Q250" s="27"/>
      <c r="R250" s="27"/>
      <c r="S250" s="27"/>
      <c r="T250" s="27"/>
      <c r="U250" s="47"/>
      <c r="V250" s="49"/>
      <c r="W250" s="49"/>
      <c r="X250" s="53"/>
      <c r="Y250" s="51"/>
      <c r="Z250" s="100">
        <f>IF(COUNTA(J250:S250)&gt;'Análises Trabalhos'!$M$100,0,1)</f>
        <v>1</v>
      </c>
    </row>
    <row r="251" spans="1:26" s="18" customFormat="1" ht="36" customHeight="1" x14ac:dyDescent="0.25">
      <c r="A251" s="30"/>
      <c r="B251" s="35"/>
      <c r="C251" s="38"/>
      <c r="D251" s="43"/>
      <c r="E251" s="27"/>
      <c r="F251" s="27"/>
      <c r="G251" s="27"/>
      <c r="H251" s="27"/>
      <c r="I251" s="44"/>
      <c r="J251" s="33"/>
      <c r="K251" s="27"/>
      <c r="L251" s="27"/>
      <c r="M251" s="27"/>
      <c r="N251" s="27"/>
      <c r="O251" s="27"/>
      <c r="P251" s="27"/>
      <c r="Q251" s="27"/>
      <c r="R251" s="27"/>
      <c r="S251" s="27"/>
      <c r="T251" s="27"/>
      <c r="U251" s="47"/>
      <c r="V251" s="49"/>
      <c r="W251" s="49"/>
      <c r="X251" s="53"/>
      <c r="Y251" s="51"/>
      <c r="Z251" s="100">
        <f>IF(COUNTA(J251:S251)&gt;'Análises Trabalhos'!$M$100,0,1)</f>
        <v>1</v>
      </c>
    </row>
    <row r="252" spans="1:26" s="18" customFormat="1" ht="36" customHeight="1" x14ac:dyDescent="0.25">
      <c r="A252" s="30"/>
      <c r="B252" s="35"/>
      <c r="C252" s="38"/>
      <c r="D252" s="43"/>
      <c r="E252" s="27"/>
      <c r="F252" s="27"/>
      <c r="G252" s="27"/>
      <c r="H252" s="27"/>
      <c r="I252" s="44"/>
      <c r="J252" s="33"/>
      <c r="K252" s="27"/>
      <c r="L252" s="27"/>
      <c r="M252" s="27"/>
      <c r="N252" s="27"/>
      <c r="O252" s="27"/>
      <c r="P252" s="27"/>
      <c r="Q252" s="27"/>
      <c r="R252" s="27"/>
      <c r="S252" s="27"/>
      <c r="T252" s="27"/>
      <c r="U252" s="47"/>
      <c r="V252" s="49"/>
      <c r="W252" s="49"/>
      <c r="X252" s="53"/>
      <c r="Y252" s="51"/>
      <c r="Z252" s="100">
        <f>IF(COUNTA(J252:S252)&gt;'Análises Trabalhos'!$M$100,0,1)</f>
        <v>1</v>
      </c>
    </row>
    <row r="253" spans="1:26" s="18" customFormat="1" ht="36" customHeight="1" x14ac:dyDescent="0.25">
      <c r="A253" s="30"/>
      <c r="B253" s="35"/>
      <c r="C253" s="38"/>
      <c r="D253" s="43"/>
      <c r="E253" s="27"/>
      <c r="F253" s="27"/>
      <c r="G253" s="27"/>
      <c r="H253" s="27"/>
      <c r="I253" s="44"/>
      <c r="J253" s="33"/>
      <c r="K253" s="27"/>
      <c r="L253" s="27"/>
      <c r="M253" s="27"/>
      <c r="N253" s="27"/>
      <c r="O253" s="27"/>
      <c r="P253" s="27"/>
      <c r="Q253" s="27"/>
      <c r="R253" s="27"/>
      <c r="S253" s="27"/>
      <c r="T253" s="27"/>
      <c r="U253" s="47"/>
      <c r="V253" s="49"/>
      <c r="W253" s="49"/>
      <c r="X253" s="53"/>
      <c r="Y253" s="51"/>
      <c r="Z253" s="100">
        <f>IF(COUNTA(J253:S253)&gt;'Análises Trabalhos'!$M$100,0,1)</f>
        <v>1</v>
      </c>
    </row>
    <row r="254" spans="1:26" s="18" customFormat="1" ht="36" customHeight="1" x14ac:dyDescent="0.25">
      <c r="A254" s="30"/>
      <c r="B254" s="35"/>
      <c r="C254" s="38"/>
      <c r="D254" s="43"/>
      <c r="E254" s="27"/>
      <c r="F254" s="27"/>
      <c r="G254" s="27"/>
      <c r="H254" s="27"/>
      <c r="I254" s="44"/>
      <c r="J254" s="33"/>
      <c r="K254" s="27"/>
      <c r="L254" s="27"/>
      <c r="M254" s="27"/>
      <c r="N254" s="27"/>
      <c r="O254" s="27"/>
      <c r="P254" s="27"/>
      <c r="Q254" s="27"/>
      <c r="R254" s="27"/>
      <c r="S254" s="27"/>
      <c r="T254" s="27"/>
      <c r="U254" s="47"/>
      <c r="V254" s="49"/>
      <c r="W254" s="49"/>
      <c r="X254" s="53"/>
      <c r="Y254" s="51"/>
      <c r="Z254" s="100">
        <f>IF(COUNTA(J254:S254)&gt;'Análises Trabalhos'!$M$100,0,1)</f>
        <v>1</v>
      </c>
    </row>
    <row r="255" spans="1:26" s="18" customFormat="1" ht="36" customHeight="1" x14ac:dyDescent="0.25">
      <c r="A255" s="30"/>
      <c r="B255" s="35"/>
      <c r="C255" s="38"/>
      <c r="D255" s="43"/>
      <c r="E255" s="27"/>
      <c r="F255" s="27"/>
      <c r="G255" s="27"/>
      <c r="H255" s="27"/>
      <c r="I255" s="44"/>
      <c r="J255" s="33"/>
      <c r="K255" s="27"/>
      <c r="L255" s="27"/>
      <c r="M255" s="27"/>
      <c r="N255" s="27"/>
      <c r="O255" s="27"/>
      <c r="P255" s="27"/>
      <c r="Q255" s="27"/>
      <c r="R255" s="27"/>
      <c r="S255" s="27"/>
      <c r="T255" s="27"/>
      <c r="U255" s="47"/>
      <c r="V255" s="49"/>
      <c r="W255" s="49"/>
      <c r="X255" s="53"/>
      <c r="Y255" s="51"/>
      <c r="Z255" s="100">
        <f>IF(COUNTA(J255:S255)&gt;'Análises Trabalhos'!$M$100,0,1)</f>
        <v>1</v>
      </c>
    </row>
    <row r="256" spans="1:26" s="18" customFormat="1" ht="36" customHeight="1" x14ac:dyDescent="0.25">
      <c r="A256" s="30"/>
      <c r="B256" s="35"/>
      <c r="C256" s="38"/>
      <c r="D256" s="43"/>
      <c r="E256" s="27"/>
      <c r="F256" s="27"/>
      <c r="G256" s="27"/>
      <c r="H256" s="27"/>
      <c r="I256" s="44"/>
      <c r="J256" s="33"/>
      <c r="K256" s="27"/>
      <c r="L256" s="27"/>
      <c r="M256" s="27"/>
      <c r="N256" s="27"/>
      <c r="O256" s="27"/>
      <c r="P256" s="27"/>
      <c r="Q256" s="27"/>
      <c r="R256" s="27"/>
      <c r="S256" s="27"/>
      <c r="T256" s="27"/>
      <c r="U256" s="47"/>
      <c r="V256" s="49"/>
      <c r="W256" s="49"/>
      <c r="X256" s="53"/>
      <c r="Y256" s="51"/>
      <c r="Z256" s="100">
        <f>IF(COUNTA(J256:S256)&gt;'Análises Trabalhos'!$M$100,0,1)</f>
        <v>1</v>
      </c>
    </row>
    <row r="257" spans="1:26" s="18" customFormat="1" ht="36" customHeight="1" x14ac:dyDescent="0.25">
      <c r="A257" s="30"/>
      <c r="B257" s="35"/>
      <c r="C257" s="38"/>
      <c r="D257" s="43"/>
      <c r="E257" s="27"/>
      <c r="F257" s="27"/>
      <c r="G257" s="27"/>
      <c r="H257" s="27"/>
      <c r="I257" s="44"/>
      <c r="J257" s="33"/>
      <c r="K257" s="27"/>
      <c r="L257" s="27"/>
      <c r="M257" s="27"/>
      <c r="N257" s="27"/>
      <c r="O257" s="27"/>
      <c r="P257" s="27"/>
      <c r="Q257" s="27"/>
      <c r="R257" s="27"/>
      <c r="S257" s="27"/>
      <c r="T257" s="27"/>
      <c r="U257" s="47"/>
      <c r="V257" s="49"/>
      <c r="W257" s="49"/>
      <c r="X257" s="53"/>
      <c r="Y257" s="51"/>
      <c r="Z257" s="100">
        <f>IF(COUNTA(J257:S257)&gt;'Análises Trabalhos'!$M$100,0,1)</f>
        <v>1</v>
      </c>
    </row>
    <row r="258" spans="1:26" s="18" customFormat="1" ht="36" customHeight="1" x14ac:dyDescent="0.25">
      <c r="A258" s="30"/>
      <c r="B258" s="35"/>
      <c r="C258" s="38"/>
      <c r="D258" s="43"/>
      <c r="E258" s="27"/>
      <c r="F258" s="27"/>
      <c r="G258" s="27"/>
      <c r="H258" s="27"/>
      <c r="I258" s="44"/>
      <c r="J258" s="33"/>
      <c r="K258" s="27"/>
      <c r="L258" s="27"/>
      <c r="M258" s="27"/>
      <c r="N258" s="27"/>
      <c r="O258" s="27"/>
      <c r="P258" s="27"/>
      <c r="Q258" s="27"/>
      <c r="R258" s="27"/>
      <c r="S258" s="27"/>
      <c r="T258" s="27"/>
      <c r="U258" s="47"/>
      <c r="V258" s="49"/>
      <c r="W258" s="49"/>
      <c r="X258" s="53"/>
      <c r="Y258" s="51"/>
      <c r="Z258" s="100">
        <f>IF(COUNTA(J258:S258)&gt;'Análises Trabalhos'!$M$100,0,1)</f>
        <v>1</v>
      </c>
    </row>
    <row r="259" spans="1:26" s="18" customFormat="1" ht="36" customHeight="1" x14ac:dyDescent="0.25">
      <c r="A259" s="30"/>
      <c r="B259" s="35"/>
      <c r="C259" s="38"/>
      <c r="D259" s="43"/>
      <c r="E259" s="27"/>
      <c r="F259" s="27"/>
      <c r="G259" s="27"/>
      <c r="H259" s="27"/>
      <c r="I259" s="44"/>
      <c r="J259" s="33"/>
      <c r="K259" s="27"/>
      <c r="L259" s="27"/>
      <c r="M259" s="27"/>
      <c r="N259" s="27"/>
      <c r="O259" s="27"/>
      <c r="P259" s="27"/>
      <c r="Q259" s="27"/>
      <c r="R259" s="27"/>
      <c r="S259" s="27"/>
      <c r="T259" s="27"/>
      <c r="U259" s="47"/>
      <c r="V259" s="49"/>
      <c r="W259" s="49"/>
      <c r="X259" s="53"/>
      <c r="Y259" s="51"/>
      <c r="Z259" s="100">
        <f>IF(COUNTA(J259:S259)&gt;'Análises Trabalhos'!$M$100,0,1)</f>
        <v>1</v>
      </c>
    </row>
    <row r="260" spans="1:26" s="18" customFormat="1" ht="36" customHeight="1" x14ac:dyDescent="0.25">
      <c r="A260" s="30"/>
      <c r="B260" s="35"/>
      <c r="C260" s="38"/>
      <c r="D260" s="43"/>
      <c r="E260" s="27"/>
      <c r="F260" s="27"/>
      <c r="G260" s="27"/>
      <c r="H260" s="27"/>
      <c r="I260" s="44"/>
      <c r="J260" s="33"/>
      <c r="K260" s="27"/>
      <c r="L260" s="27"/>
      <c r="M260" s="27"/>
      <c r="N260" s="27"/>
      <c r="O260" s="27"/>
      <c r="P260" s="27"/>
      <c r="Q260" s="27"/>
      <c r="R260" s="27"/>
      <c r="S260" s="27"/>
      <c r="T260" s="27"/>
      <c r="U260" s="47"/>
      <c r="V260" s="49"/>
      <c r="W260" s="49"/>
      <c r="X260" s="53"/>
      <c r="Y260" s="51"/>
      <c r="Z260" s="100">
        <f>IF(COUNTA(J260:S260)&gt;'Análises Trabalhos'!$M$100,0,1)</f>
        <v>1</v>
      </c>
    </row>
    <row r="261" spans="1:26" s="18" customFormat="1" ht="36" customHeight="1" x14ac:dyDescent="0.25">
      <c r="A261" s="30"/>
      <c r="B261" s="35"/>
      <c r="C261" s="38"/>
      <c r="D261" s="43"/>
      <c r="E261" s="27"/>
      <c r="F261" s="27"/>
      <c r="G261" s="27"/>
      <c r="H261" s="27"/>
      <c r="I261" s="44"/>
      <c r="J261" s="33"/>
      <c r="K261" s="27"/>
      <c r="L261" s="27"/>
      <c r="M261" s="27"/>
      <c r="N261" s="27"/>
      <c r="O261" s="27"/>
      <c r="P261" s="27"/>
      <c r="Q261" s="27"/>
      <c r="R261" s="27"/>
      <c r="S261" s="27"/>
      <c r="T261" s="27"/>
      <c r="U261" s="47"/>
      <c r="V261" s="49"/>
      <c r="W261" s="49"/>
      <c r="X261" s="53"/>
      <c r="Y261" s="51"/>
      <c r="Z261" s="100">
        <f>IF(COUNTA(J261:S261)&gt;'Análises Trabalhos'!$M$100,0,1)</f>
        <v>1</v>
      </c>
    </row>
    <row r="262" spans="1:26" s="18" customFormat="1" ht="36" customHeight="1" x14ac:dyDescent="0.25">
      <c r="A262" s="30"/>
      <c r="B262" s="35"/>
      <c r="C262" s="38"/>
      <c r="D262" s="43"/>
      <c r="E262" s="27"/>
      <c r="F262" s="27"/>
      <c r="G262" s="27"/>
      <c r="H262" s="27"/>
      <c r="I262" s="44"/>
      <c r="J262" s="33"/>
      <c r="K262" s="27"/>
      <c r="L262" s="27"/>
      <c r="M262" s="27"/>
      <c r="N262" s="27"/>
      <c r="O262" s="27"/>
      <c r="P262" s="27"/>
      <c r="Q262" s="27"/>
      <c r="R262" s="27"/>
      <c r="S262" s="27"/>
      <c r="T262" s="27"/>
      <c r="U262" s="47"/>
      <c r="V262" s="49"/>
      <c r="W262" s="49"/>
      <c r="X262" s="53"/>
      <c r="Y262" s="51"/>
      <c r="Z262" s="100">
        <f>IF(COUNTA(J262:S262)&gt;'Análises Trabalhos'!$M$100,0,1)</f>
        <v>1</v>
      </c>
    </row>
    <row r="263" spans="1:26" s="18" customFormat="1" ht="36" customHeight="1" x14ac:dyDescent="0.25">
      <c r="A263" s="30"/>
      <c r="B263" s="35"/>
      <c r="C263" s="38"/>
      <c r="D263" s="43"/>
      <c r="E263" s="27"/>
      <c r="F263" s="27"/>
      <c r="G263" s="27"/>
      <c r="H263" s="27"/>
      <c r="I263" s="44"/>
      <c r="J263" s="33"/>
      <c r="K263" s="27"/>
      <c r="L263" s="27"/>
      <c r="M263" s="27"/>
      <c r="N263" s="27"/>
      <c r="O263" s="27"/>
      <c r="P263" s="27"/>
      <c r="Q263" s="27"/>
      <c r="R263" s="27"/>
      <c r="S263" s="27"/>
      <c r="T263" s="27"/>
      <c r="U263" s="47"/>
      <c r="V263" s="49"/>
      <c r="W263" s="49"/>
      <c r="X263" s="53"/>
      <c r="Y263" s="51"/>
      <c r="Z263" s="100">
        <f>IF(COUNTA(J263:S263)&gt;'Análises Trabalhos'!$M$100,0,1)</f>
        <v>1</v>
      </c>
    </row>
    <row r="264" spans="1:26" s="18" customFormat="1" ht="36" customHeight="1" x14ac:dyDescent="0.25">
      <c r="A264" s="30"/>
      <c r="B264" s="35"/>
      <c r="C264" s="38"/>
      <c r="D264" s="43"/>
      <c r="E264" s="27"/>
      <c r="F264" s="27"/>
      <c r="G264" s="27"/>
      <c r="H264" s="27"/>
      <c r="I264" s="44"/>
      <c r="J264" s="33"/>
      <c r="K264" s="27"/>
      <c r="L264" s="27"/>
      <c r="M264" s="27"/>
      <c r="N264" s="27"/>
      <c r="O264" s="27"/>
      <c r="P264" s="27"/>
      <c r="Q264" s="27"/>
      <c r="R264" s="27"/>
      <c r="S264" s="27"/>
      <c r="T264" s="27"/>
      <c r="U264" s="47"/>
      <c r="V264" s="49"/>
      <c r="W264" s="49"/>
      <c r="X264" s="53"/>
      <c r="Y264" s="51"/>
      <c r="Z264" s="100">
        <f>IF(COUNTA(J264:S264)&gt;'Análises Trabalhos'!$M$100,0,1)</f>
        <v>1</v>
      </c>
    </row>
    <row r="265" spans="1:26" s="18" customFormat="1" ht="36" customHeight="1" x14ac:dyDescent="0.25">
      <c r="A265" s="30"/>
      <c r="B265" s="35"/>
      <c r="C265" s="38"/>
      <c r="D265" s="43"/>
      <c r="E265" s="27"/>
      <c r="F265" s="27"/>
      <c r="G265" s="27"/>
      <c r="H265" s="27"/>
      <c r="I265" s="44"/>
      <c r="J265" s="33"/>
      <c r="K265" s="27"/>
      <c r="L265" s="27"/>
      <c r="M265" s="27"/>
      <c r="N265" s="27"/>
      <c r="O265" s="27"/>
      <c r="P265" s="27"/>
      <c r="Q265" s="27"/>
      <c r="R265" s="27"/>
      <c r="S265" s="27"/>
      <c r="T265" s="27"/>
      <c r="U265" s="47"/>
      <c r="V265" s="49"/>
      <c r="W265" s="49"/>
      <c r="X265" s="53"/>
      <c r="Y265" s="51"/>
      <c r="Z265" s="100">
        <f>IF(COUNTA(J265:S265)&gt;'Análises Trabalhos'!$M$100,0,1)</f>
        <v>1</v>
      </c>
    </row>
    <row r="266" spans="1:26" s="18" customFormat="1" ht="36" customHeight="1" x14ac:dyDescent="0.25">
      <c r="A266" s="30"/>
      <c r="B266" s="35"/>
      <c r="C266" s="38"/>
      <c r="D266" s="43"/>
      <c r="E266" s="27"/>
      <c r="F266" s="27"/>
      <c r="G266" s="27"/>
      <c r="H266" s="27"/>
      <c r="I266" s="44"/>
      <c r="J266" s="33"/>
      <c r="K266" s="27"/>
      <c r="L266" s="27"/>
      <c r="M266" s="27"/>
      <c r="N266" s="27"/>
      <c r="O266" s="27"/>
      <c r="P266" s="27"/>
      <c r="Q266" s="27"/>
      <c r="R266" s="27"/>
      <c r="S266" s="27"/>
      <c r="T266" s="27"/>
      <c r="U266" s="47"/>
      <c r="V266" s="49"/>
      <c r="W266" s="49"/>
      <c r="X266" s="53"/>
      <c r="Y266" s="51"/>
      <c r="Z266" s="100">
        <f>IF(COUNTA(J266:S266)&gt;'Análises Trabalhos'!$M$100,0,1)</f>
        <v>1</v>
      </c>
    </row>
    <row r="267" spans="1:26" s="18" customFormat="1" ht="36" customHeight="1" x14ac:dyDescent="0.25">
      <c r="A267" s="30"/>
      <c r="B267" s="35"/>
      <c r="C267" s="38"/>
      <c r="D267" s="43"/>
      <c r="E267" s="27"/>
      <c r="F267" s="27"/>
      <c r="G267" s="27"/>
      <c r="H267" s="27"/>
      <c r="I267" s="44"/>
      <c r="J267" s="33"/>
      <c r="K267" s="27"/>
      <c r="L267" s="27"/>
      <c r="M267" s="27"/>
      <c r="N267" s="27"/>
      <c r="O267" s="27"/>
      <c r="P267" s="27"/>
      <c r="Q267" s="27"/>
      <c r="R267" s="27"/>
      <c r="S267" s="27"/>
      <c r="T267" s="27"/>
      <c r="U267" s="47"/>
      <c r="V267" s="49"/>
      <c r="W267" s="49"/>
      <c r="X267" s="53"/>
      <c r="Y267" s="51"/>
      <c r="Z267" s="100">
        <f>IF(COUNTA(J267:S267)&gt;'Análises Trabalhos'!$M$100,0,1)</f>
        <v>1</v>
      </c>
    </row>
    <row r="268" spans="1:26" s="18" customFormat="1" ht="36" customHeight="1" x14ac:dyDescent="0.25">
      <c r="A268" s="30"/>
      <c r="B268" s="35"/>
      <c r="C268" s="38"/>
      <c r="D268" s="43"/>
      <c r="E268" s="27"/>
      <c r="F268" s="27"/>
      <c r="G268" s="27"/>
      <c r="H268" s="27"/>
      <c r="I268" s="44"/>
      <c r="J268" s="33"/>
      <c r="K268" s="27"/>
      <c r="L268" s="27"/>
      <c r="M268" s="27"/>
      <c r="N268" s="27"/>
      <c r="O268" s="27"/>
      <c r="P268" s="27"/>
      <c r="Q268" s="27"/>
      <c r="R268" s="27"/>
      <c r="S268" s="27"/>
      <c r="T268" s="27"/>
      <c r="U268" s="47"/>
      <c r="V268" s="49"/>
      <c r="W268" s="49"/>
      <c r="X268" s="53"/>
      <c r="Y268" s="51"/>
      <c r="Z268" s="100">
        <f>IF(COUNTA(J268:S268)&gt;'Análises Trabalhos'!$M$100,0,1)</f>
        <v>1</v>
      </c>
    </row>
    <row r="269" spans="1:26" s="18" customFormat="1" ht="36" customHeight="1" x14ac:dyDescent="0.25">
      <c r="A269" s="30"/>
      <c r="B269" s="35"/>
      <c r="C269" s="38"/>
      <c r="D269" s="43"/>
      <c r="E269" s="27"/>
      <c r="F269" s="27"/>
      <c r="G269" s="27"/>
      <c r="H269" s="27"/>
      <c r="I269" s="44"/>
      <c r="J269" s="33"/>
      <c r="K269" s="27"/>
      <c r="L269" s="27"/>
      <c r="M269" s="27"/>
      <c r="N269" s="27"/>
      <c r="O269" s="27"/>
      <c r="P269" s="27"/>
      <c r="Q269" s="27"/>
      <c r="R269" s="27"/>
      <c r="S269" s="27"/>
      <c r="T269" s="27"/>
      <c r="U269" s="47"/>
      <c r="V269" s="49"/>
      <c r="W269" s="49"/>
      <c r="X269" s="53"/>
      <c r="Y269" s="51"/>
      <c r="Z269" s="100">
        <f>IF(COUNTA(J269:S269)&gt;'Análises Trabalhos'!$M$100,0,1)</f>
        <v>1</v>
      </c>
    </row>
    <row r="270" spans="1:26" s="18" customFormat="1" ht="36" customHeight="1" x14ac:dyDescent="0.25">
      <c r="A270" s="30"/>
      <c r="B270" s="35"/>
      <c r="C270" s="38"/>
      <c r="D270" s="43"/>
      <c r="E270" s="27"/>
      <c r="F270" s="27"/>
      <c r="G270" s="27"/>
      <c r="H270" s="27"/>
      <c r="I270" s="44"/>
      <c r="J270" s="33"/>
      <c r="K270" s="27"/>
      <c r="L270" s="27"/>
      <c r="M270" s="27"/>
      <c r="N270" s="27"/>
      <c r="O270" s="27"/>
      <c r="P270" s="27"/>
      <c r="Q270" s="27"/>
      <c r="R270" s="27"/>
      <c r="S270" s="27"/>
      <c r="T270" s="27"/>
      <c r="U270" s="47"/>
      <c r="V270" s="49"/>
      <c r="W270" s="49"/>
      <c r="X270" s="53"/>
      <c r="Y270" s="51"/>
      <c r="Z270" s="100">
        <f>IF(COUNTA(J270:S270)&gt;'Análises Trabalhos'!$M$100,0,1)</f>
        <v>1</v>
      </c>
    </row>
    <row r="271" spans="1:26" s="18" customFormat="1" ht="36" customHeight="1" x14ac:dyDescent="0.25">
      <c r="A271" s="30"/>
      <c r="B271" s="35"/>
      <c r="C271" s="38"/>
      <c r="D271" s="43"/>
      <c r="E271" s="27"/>
      <c r="F271" s="27"/>
      <c r="G271" s="27"/>
      <c r="H271" s="27"/>
      <c r="I271" s="44"/>
      <c r="J271" s="33"/>
      <c r="K271" s="27"/>
      <c r="L271" s="27"/>
      <c r="M271" s="27"/>
      <c r="N271" s="27"/>
      <c r="O271" s="27"/>
      <c r="P271" s="27"/>
      <c r="Q271" s="27"/>
      <c r="R271" s="27"/>
      <c r="S271" s="27"/>
      <c r="T271" s="27"/>
      <c r="U271" s="47"/>
      <c r="V271" s="49"/>
      <c r="W271" s="49"/>
      <c r="X271" s="53"/>
      <c r="Y271" s="51"/>
      <c r="Z271" s="100">
        <f>IF(COUNTA(J271:S271)&gt;'Análises Trabalhos'!$M$100,0,1)</f>
        <v>1</v>
      </c>
    </row>
    <row r="272" spans="1:26" s="18" customFormat="1" ht="36" customHeight="1" x14ac:dyDescent="0.25">
      <c r="A272" s="30"/>
      <c r="B272" s="35"/>
      <c r="C272" s="38"/>
      <c r="D272" s="43"/>
      <c r="E272" s="27"/>
      <c r="F272" s="27"/>
      <c r="G272" s="27"/>
      <c r="H272" s="27"/>
      <c r="I272" s="44"/>
      <c r="J272" s="33"/>
      <c r="K272" s="27"/>
      <c r="L272" s="27"/>
      <c r="M272" s="27"/>
      <c r="N272" s="27"/>
      <c r="O272" s="27"/>
      <c r="P272" s="27"/>
      <c r="Q272" s="27"/>
      <c r="R272" s="27"/>
      <c r="S272" s="27"/>
      <c r="T272" s="27"/>
      <c r="U272" s="47"/>
      <c r="V272" s="49"/>
      <c r="W272" s="49"/>
      <c r="X272" s="53"/>
      <c r="Y272" s="51"/>
      <c r="Z272" s="100">
        <f>IF(COUNTA(J272:S272)&gt;'Análises Trabalhos'!$M$100,0,1)</f>
        <v>1</v>
      </c>
    </row>
    <row r="273" spans="1:26" s="18" customFormat="1" ht="36" customHeight="1" x14ac:dyDescent="0.25">
      <c r="A273" s="30"/>
      <c r="B273" s="35"/>
      <c r="C273" s="38"/>
      <c r="D273" s="43"/>
      <c r="E273" s="27"/>
      <c r="F273" s="27"/>
      <c r="G273" s="27"/>
      <c r="H273" s="27"/>
      <c r="I273" s="44"/>
      <c r="J273" s="33"/>
      <c r="K273" s="27"/>
      <c r="L273" s="27"/>
      <c r="M273" s="27"/>
      <c r="N273" s="27"/>
      <c r="O273" s="27"/>
      <c r="P273" s="27"/>
      <c r="Q273" s="27"/>
      <c r="R273" s="27"/>
      <c r="S273" s="27"/>
      <c r="T273" s="27"/>
      <c r="U273" s="47"/>
      <c r="V273" s="49"/>
      <c r="W273" s="49"/>
      <c r="X273" s="53"/>
      <c r="Y273" s="51"/>
      <c r="Z273" s="100">
        <f>IF(COUNTA(J273:S273)&gt;'Análises Trabalhos'!$M$100,0,1)</f>
        <v>1</v>
      </c>
    </row>
    <row r="274" spans="1:26" s="18" customFormat="1" ht="36" customHeight="1" x14ac:dyDescent="0.25">
      <c r="A274" s="30"/>
      <c r="B274" s="35"/>
      <c r="C274" s="38"/>
      <c r="D274" s="43"/>
      <c r="E274" s="27"/>
      <c r="F274" s="27"/>
      <c r="G274" s="27"/>
      <c r="H274" s="27"/>
      <c r="I274" s="44"/>
      <c r="J274" s="33"/>
      <c r="K274" s="27"/>
      <c r="L274" s="27"/>
      <c r="M274" s="27"/>
      <c r="N274" s="27"/>
      <c r="O274" s="27"/>
      <c r="P274" s="27"/>
      <c r="Q274" s="27"/>
      <c r="R274" s="27"/>
      <c r="S274" s="27"/>
      <c r="T274" s="27"/>
      <c r="U274" s="47"/>
      <c r="V274" s="49"/>
      <c r="W274" s="49"/>
      <c r="X274" s="53"/>
      <c r="Y274" s="51"/>
      <c r="Z274" s="100">
        <f>IF(COUNTA(J274:S274)&gt;'Análises Trabalhos'!$M$100,0,1)</f>
        <v>1</v>
      </c>
    </row>
    <row r="275" spans="1:26" s="18" customFormat="1" ht="36" customHeight="1" x14ac:dyDescent="0.25">
      <c r="A275" s="30"/>
      <c r="B275" s="35"/>
      <c r="C275" s="38"/>
      <c r="D275" s="43"/>
      <c r="E275" s="27"/>
      <c r="F275" s="27"/>
      <c r="G275" s="27"/>
      <c r="H275" s="27"/>
      <c r="I275" s="44"/>
      <c r="J275" s="33"/>
      <c r="K275" s="27"/>
      <c r="L275" s="27"/>
      <c r="M275" s="27"/>
      <c r="N275" s="27"/>
      <c r="O275" s="27"/>
      <c r="P275" s="27"/>
      <c r="Q275" s="27"/>
      <c r="R275" s="27"/>
      <c r="S275" s="27"/>
      <c r="T275" s="27"/>
      <c r="U275" s="47"/>
      <c r="V275" s="49"/>
      <c r="W275" s="49"/>
      <c r="X275" s="53"/>
      <c r="Y275" s="51"/>
      <c r="Z275" s="100">
        <f>IF(COUNTA(J275:S275)&gt;'Análises Trabalhos'!$M$100,0,1)</f>
        <v>1</v>
      </c>
    </row>
    <row r="276" spans="1:26" s="18" customFormat="1" ht="36" customHeight="1" x14ac:dyDescent="0.25">
      <c r="A276" s="30"/>
      <c r="B276" s="35"/>
      <c r="C276" s="38"/>
      <c r="D276" s="43"/>
      <c r="E276" s="27"/>
      <c r="F276" s="27"/>
      <c r="G276" s="27"/>
      <c r="H276" s="27"/>
      <c r="I276" s="44"/>
      <c r="J276" s="33"/>
      <c r="K276" s="27"/>
      <c r="L276" s="27"/>
      <c r="M276" s="27"/>
      <c r="N276" s="27"/>
      <c r="O276" s="27"/>
      <c r="P276" s="27"/>
      <c r="Q276" s="27"/>
      <c r="R276" s="27"/>
      <c r="S276" s="27"/>
      <c r="T276" s="27"/>
      <c r="U276" s="47"/>
      <c r="V276" s="49"/>
      <c r="W276" s="49"/>
      <c r="X276" s="53"/>
      <c r="Y276" s="51"/>
      <c r="Z276" s="100">
        <f>IF(COUNTA(J276:S276)&gt;'Análises Trabalhos'!$M$100,0,1)</f>
        <v>1</v>
      </c>
    </row>
    <row r="277" spans="1:26" s="18" customFormat="1" ht="36" customHeight="1" x14ac:dyDescent="0.25">
      <c r="A277" s="30"/>
      <c r="B277" s="35"/>
      <c r="C277" s="38"/>
      <c r="D277" s="43"/>
      <c r="E277" s="27"/>
      <c r="F277" s="27"/>
      <c r="G277" s="27"/>
      <c r="H277" s="27"/>
      <c r="I277" s="44"/>
      <c r="J277" s="33"/>
      <c r="K277" s="27"/>
      <c r="L277" s="27"/>
      <c r="M277" s="27"/>
      <c r="N277" s="27"/>
      <c r="O277" s="27"/>
      <c r="P277" s="27"/>
      <c r="Q277" s="27"/>
      <c r="R277" s="27"/>
      <c r="S277" s="27"/>
      <c r="T277" s="27"/>
      <c r="U277" s="47"/>
      <c r="V277" s="49"/>
      <c r="W277" s="49"/>
      <c r="X277" s="53"/>
      <c r="Y277" s="51"/>
      <c r="Z277" s="100">
        <f>IF(COUNTA(J277:S277)&gt;'Análises Trabalhos'!$M$100,0,1)</f>
        <v>1</v>
      </c>
    </row>
    <row r="278" spans="1:26" s="18" customFormat="1" ht="36" customHeight="1" x14ac:dyDescent="0.25">
      <c r="A278" s="30"/>
      <c r="B278" s="35"/>
      <c r="C278" s="38"/>
      <c r="D278" s="43"/>
      <c r="E278" s="27"/>
      <c r="F278" s="27"/>
      <c r="G278" s="27"/>
      <c r="H278" s="27"/>
      <c r="I278" s="44"/>
      <c r="J278" s="33"/>
      <c r="K278" s="27"/>
      <c r="L278" s="27"/>
      <c r="M278" s="27"/>
      <c r="N278" s="27"/>
      <c r="O278" s="27"/>
      <c r="P278" s="27"/>
      <c r="Q278" s="27"/>
      <c r="R278" s="27"/>
      <c r="S278" s="27"/>
      <c r="T278" s="27"/>
      <c r="U278" s="47"/>
      <c r="V278" s="49"/>
      <c r="W278" s="49"/>
      <c r="X278" s="53"/>
      <c r="Y278" s="51"/>
      <c r="Z278" s="100">
        <f>IF(COUNTA(J278:S278)&gt;'Análises Trabalhos'!$M$100,0,1)</f>
        <v>1</v>
      </c>
    </row>
    <row r="279" spans="1:26" s="18" customFormat="1" ht="36" customHeight="1" x14ac:dyDescent="0.25">
      <c r="A279" s="30"/>
      <c r="B279" s="35"/>
      <c r="C279" s="38"/>
      <c r="D279" s="43"/>
      <c r="E279" s="27"/>
      <c r="F279" s="27"/>
      <c r="G279" s="27"/>
      <c r="H279" s="27"/>
      <c r="I279" s="44"/>
      <c r="J279" s="33"/>
      <c r="K279" s="27"/>
      <c r="L279" s="27"/>
      <c r="M279" s="27"/>
      <c r="N279" s="27"/>
      <c r="O279" s="27"/>
      <c r="P279" s="27"/>
      <c r="Q279" s="27"/>
      <c r="R279" s="27"/>
      <c r="S279" s="27"/>
      <c r="T279" s="27"/>
      <c r="U279" s="47"/>
      <c r="V279" s="49"/>
      <c r="W279" s="49"/>
      <c r="X279" s="53"/>
      <c r="Y279" s="51"/>
      <c r="Z279" s="100">
        <f>IF(COUNTA(J279:S279)&gt;'Análises Trabalhos'!$M$100,0,1)</f>
        <v>1</v>
      </c>
    </row>
    <row r="280" spans="1:26" s="18" customFormat="1" ht="36" customHeight="1" x14ac:dyDescent="0.25">
      <c r="A280" s="30"/>
      <c r="B280" s="35"/>
      <c r="C280" s="38"/>
      <c r="D280" s="43"/>
      <c r="E280" s="27"/>
      <c r="F280" s="27"/>
      <c r="G280" s="27"/>
      <c r="H280" s="27"/>
      <c r="I280" s="44"/>
      <c r="J280" s="33"/>
      <c r="K280" s="27"/>
      <c r="L280" s="27"/>
      <c r="M280" s="27"/>
      <c r="N280" s="27"/>
      <c r="O280" s="27"/>
      <c r="P280" s="27"/>
      <c r="Q280" s="27"/>
      <c r="R280" s="27"/>
      <c r="S280" s="27"/>
      <c r="T280" s="27"/>
      <c r="U280" s="47"/>
      <c r="V280" s="49"/>
      <c r="W280" s="49"/>
      <c r="X280" s="53"/>
      <c r="Y280" s="51"/>
      <c r="Z280" s="100">
        <f>IF(COUNTA(J280:S280)&gt;'Análises Trabalhos'!$M$100,0,1)</f>
        <v>1</v>
      </c>
    </row>
    <row r="281" spans="1:26" s="18" customFormat="1" ht="36" customHeight="1" x14ac:dyDescent="0.25">
      <c r="A281" s="30"/>
      <c r="B281" s="35"/>
      <c r="C281" s="38"/>
      <c r="D281" s="43"/>
      <c r="E281" s="27"/>
      <c r="F281" s="27"/>
      <c r="G281" s="27"/>
      <c r="H281" s="27"/>
      <c r="I281" s="44"/>
      <c r="J281" s="33"/>
      <c r="K281" s="27"/>
      <c r="L281" s="27"/>
      <c r="M281" s="27"/>
      <c r="N281" s="27"/>
      <c r="O281" s="27"/>
      <c r="P281" s="27"/>
      <c r="Q281" s="27"/>
      <c r="R281" s="27"/>
      <c r="S281" s="27"/>
      <c r="T281" s="27"/>
      <c r="U281" s="47"/>
      <c r="V281" s="49"/>
      <c r="W281" s="49"/>
      <c r="X281" s="53"/>
      <c r="Y281" s="51"/>
      <c r="Z281" s="100">
        <f>IF(COUNTA(J281:S281)&gt;'Análises Trabalhos'!$M$100,0,1)</f>
        <v>1</v>
      </c>
    </row>
    <row r="282" spans="1:26" s="18" customFormat="1" ht="36" customHeight="1" x14ac:dyDescent="0.25">
      <c r="A282" s="30"/>
      <c r="B282" s="35"/>
      <c r="C282" s="38"/>
      <c r="D282" s="43"/>
      <c r="E282" s="27"/>
      <c r="F282" s="27"/>
      <c r="G282" s="27"/>
      <c r="H282" s="27"/>
      <c r="I282" s="44"/>
      <c r="J282" s="33"/>
      <c r="K282" s="27"/>
      <c r="L282" s="27"/>
      <c r="M282" s="27"/>
      <c r="N282" s="27"/>
      <c r="O282" s="27"/>
      <c r="P282" s="27"/>
      <c r="Q282" s="27"/>
      <c r="R282" s="27"/>
      <c r="S282" s="27"/>
      <c r="T282" s="27"/>
      <c r="U282" s="47"/>
      <c r="V282" s="49"/>
      <c r="W282" s="49"/>
      <c r="X282" s="53"/>
      <c r="Y282" s="51"/>
      <c r="Z282" s="100">
        <f>IF(COUNTA(J282:S282)&gt;'Análises Trabalhos'!$M$100,0,1)</f>
        <v>1</v>
      </c>
    </row>
    <row r="283" spans="1:26" s="18" customFormat="1" ht="36" customHeight="1" x14ac:dyDescent="0.25">
      <c r="A283" s="30"/>
      <c r="B283" s="35"/>
      <c r="C283" s="38"/>
      <c r="D283" s="43"/>
      <c r="E283" s="27"/>
      <c r="F283" s="27"/>
      <c r="G283" s="27"/>
      <c r="H283" s="27"/>
      <c r="I283" s="44"/>
      <c r="J283" s="33"/>
      <c r="K283" s="27"/>
      <c r="L283" s="27"/>
      <c r="M283" s="27"/>
      <c r="N283" s="27"/>
      <c r="O283" s="27"/>
      <c r="P283" s="27"/>
      <c r="Q283" s="27"/>
      <c r="R283" s="27"/>
      <c r="S283" s="27"/>
      <c r="T283" s="27"/>
      <c r="U283" s="47"/>
      <c r="V283" s="49"/>
      <c r="W283" s="49"/>
      <c r="X283" s="53"/>
      <c r="Y283" s="51"/>
      <c r="Z283" s="100">
        <f>IF(COUNTA(J283:S283)&gt;'Análises Trabalhos'!$M$100,0,1)</f>
        <v>1</v>
      </c>
    </row>
    <row r="284" spans="1:26" s="18" customFormat="1" ht="36" customHeight="1" x14ac:dyDescent="0.25">
      <c r="A284" s="30"/>
      <c r="B284" s="35"/>
      <c r="C284" s="38"/>
      <c r="D284" s="43"/>
      <c r="E284" s="27"/>
      <c r="F284" s="27"/>
      <c r="G284" s="27"/>
      <c r="H284" s="27"/>
      <c r="I284" s="44"/>
      <c r="J284" s="33"/>
      <c r="K284" s="27"/>
      <c r="L284" s="27"/>
      <c r="M284" s="27"/>
      <c r="N284" s="27"/>
      <c r="O284" s="27"/>
      <c r="P284" s="27"/>
      <c r="Q284" s="27"/>
      <c r="R284" s="27"/>
      <c r="S284" s="27"/>
      <c r="T284" s="27"/>
      <c r="U284" s="47"/>
      <c r="V284" s="49"/>
      <c r="W284" s="49"/>
      <c r="X284" s="53"/>
      <c r="Y284" s="51"/>
      <c r="Z284" s="100">
        <f>IF(COUNTA(J284:S284)&gt;'Análises Trabalhos'!$M$100,0,1)</f>
        <v>1</v>
      </c>
    </row>
    <row r="285" spans="1:26" s="18" customFormat="1" ht="36" customHeight="1" x14ac:dyDescent="0.25">
      <c r="A285" s="30"/>
      <c r="B285" s="35"/>
      <c r="C285" s="38"/>
      <c r="D285" s="43"/>
      <c r="E285" s="27"/>
      <c r="F285" s="27"/>
      <c r="G285" s="27"/>
      <c r="H285" s="27"/>
      <c r="I285" s="44"/>
      <c r="J285" s="33"/>
      <c r="K285" s="27"/>
      <c r="L285" s="27"/>
      <c r="M285" s="27"/>
      <c r="N285" s="27"/>
      <c r="O285" s="27"/>
      <c r="P285" s="27"/>
      <c r="Q285" s="27"/>
      <c r="R285" s="27"/>
      <c r="S285" s="27"/>
      <c r="T285" s="27"/>
      <c r="U285" s="47"/>
      <c r="V285" s="49"/>
      <c r="W285" s="49"/>
      <c r="X285" s="53"/>
      <c r="Y285" s="51"/>
      <c r="Z285" s="100">
        <f>IF(COUNTA(J285:S285)&gt;'Análises Trabalhos'!$M$100,0,1)</f>
        <v>1</v>
      </c>
    </row>
    <row r="286" spans="1:26" s="18" customFormat="1" ht="36" customHeight="1" x14ac:dyDescent="0.25">
      <c r="A286" s="30"/>
      <c r="B286" s="35"/>
      <c r="C286" s="38"/>
      <c r="D286" s="43"/>
      <c r="E286" s="27"/>
      <c r="F286" s="27"/>
      <c r="G286" s="27"/>
      <c r="H286" s="27"/>
      <c r="I286" s="44"/>
      <c r="J286" s="33"/>
      <c r="K286" s="27"/>
      <c r="L286" s="27"/>
      <c r="M286" s="27"/>
      <c r="N286" s="27"/>
      <c r="O286" s="27"/>
      <c r="P286" s="27"/>
      <c r="Q286" s="27"/>
      <c r="R286" s="27"/>
      <c r="S286" s="27"/>
      <c r="T286" s="27"/>
      <c r="U286" s="47"/>
      <c r="V286" s="49"/>
      <c r="W286" s="49"/>
      <c r="X286" s="53"/>
      <c r="Y286" s="51"/>
      <c r="Z286" s="100">
        <f>IF(COUNTA(J286:S286)&gt;'Análises Trabalhos'!$M$100,0,1)</f>
        <v>1</v>
      </c>
    </row>
    <row r="287" spans="1:26" s="18" customFormat="1" ht="36" customHeight="1" x14ac:dyDescent="0.25">
      <c r="A287" s="30"/>
      <c r="B287" s="35"/>
      <c r="C287" s="38"/>
      <c r="D287" s="43"/>
      <c r="E287" s="27"/>
      <c r="F287" s="27"/>
      <c r="G287" s="27"/>
      <c r="H287" s="27"/>
      <c r="I287" s="44"/>
      <c r="J287" s="33"/>
      <c r="K287" s="27"/>
      <c r="L287" s="27"/>
      <c r="M287" s="27"/>
      <c r="N287" s="27"/>
      <c r="O287" s="27"/>
      <c r="P287" s="27"/>
      <c r="Q287" s="27"/>
      <c r="R287" s="27"/>
      <c r="S287" s="27"/>
      <c r="T287" s="27"/>
      <c r="U287" s="47"/>
      <c r="V287" s="49"/>
      <c r="W287" s="49"/>
      <c r="X287" s="53"/>
      <c r="Y287" s="51"/>
      <c r="Z287" s="100">
        <f>IF(COUNTA(J287:S287)&gt;'Análises Trabalhos'!$M$100,0,1)</f>
        <v>1</v>
      </c>
    </row>
    <row r="288" spans="1:26" s="18" customFormat="1" ht="36" customHeight="1" x14ac:dyDescent="0.25">
      <c r="A288" s="30"/>
      <c r="B288" s="35"/>
      <c r="C288" s="38"/>
      <c r="D288" s="43"/>
      <c r="E288" s="27"/>
      <c r="F288" s="27"/>
      <c r="G288" s="27"/>
      <c r="H288" s="27"/>
      <c r="I288" s="44"/>
      <c r="J288" s="33"/>
      <c r="K288" s="27"/>
      <c r="L288" s="27"/>
      <c r="M288" s="27"/>
      <c r="N288" s="27"/>
      <c r="O288" s="27"/>
      <c r="P288" s="27"/>
      <c r="Q288" s="27"/>
      <c r="R288" s="27"/>
      <c r="S288" s="27"/>
      <c r="T288" s="27"/>
      <c r="U288" s="47"/>
      <c r="V288" s="49"/>
      <c r="W288" s="49"/>
      <c r="X288" s="53"/>
      <c r="Y288" s="51"/>
      <c r="Z288" s="100">
        <f>IF(COUNTA(J288:S288)&gt;'Análises Trabalhos'!$M$100,0,1)</f>
        <v>1</v>
      </c>
    </row>
    <row r="289" spans="1:26" s="18" customFormat="1" ht="36" customHeight="1" x14ac:dyDescent="0.25">
      <c r="A289" s="30"/>
      <c r="B289" s="35"/>
      <c r="C289" s="38"/>
      <c r="D289" s="43"/>
      <c r="E289" s="27"/>
      <c r="F289" s="27"/>
      <c r="G289" s="27"/>
      <c r="H289" s="27"/>
      <c r="I289" s="44"/>
      <c r="J289" s="33"/>
      <c r="K289" s="27"/>
      <c r="L289" s="27"/>
      <c r="M289" s="27"/>
      <c r="N289" s="27"/>
      <c r="O289" s="27"/>
      <c r="P289" s="27"/>
      <c r="Q289" s="27"/>
      <c r="R289" s="27"/>
      <c r="S289" s="27"/>
      <c r="T289" s="27"/>
      <c r="U289" s="47"/>
      <c r="V289" s="49"/>
      <c r="W289" s="49"/>
      <c r="X289" s="53"/>
      <c r="Y289" s="51"/>
      <c r="Z289" s="100">
        <f>IF(COUNTA(J289:S289)&gt;'Análises Trabalhos'!$M$100,0,1)</f>
        <v>1</v>
      </c>
    </row>
    <row r="290" spans="1:26" s="18" customFormat="1" ht="36" customHeight="1" x14ac:dyDescent="0.25">
      <c r="A290" s="30"/>
      <c r="B290" s="35"/>
      <c r="C290" s="38"/>
      <c r="D290" s="43"/>
      <c r="E290" s="27"/>
      <c r="F290" s="27"/>
      <c r="G290" s="27"/>
      <c r="H290" s="27"/>
      <c r="I290" s="44"/>
      <c r="J290" s="33"/>
      <c r="K290" s="27"/>
      <c r="L290" s="27"/>
      <c r="M290" s="27"/>
      <c r="N290" s="27"/>
      <c r="O290" s="27"/>
      <c r="P290" s="27"/>
      <c r="Q290" s="27"/>
      <c r="R290" s="27"/>
      <c r="S290" s="27"/>
      <c r="T290" s="27"/>
      <c r="U290" s="47"/>
      <c r="V290" s="49"/>
      <c r="W290" s="49"/>
      <c r="X290" s="53"/>
      <c r="Y290" s="51"/>
      <c r="Z290" s="100">
        <f>IF(COUNTA(J290:S290)&gt;'Análises Trabalhos'!$M$100,0,1)</f>
        <v>1</v>
      </c>
    </row>
    <row r="291" spans="1:26" s="18" customFormat="1" ht="36" customHeight="1" x14ac:dyDescent="0.25">
      <c r="A291" s="30"/>
      <c r="B291" s="35"/>
      <c r="C291" s="38"/>
      <c r="D291" s="43"/>
      <c r="E291" s="27"/>
      <c r="F291" s="27"/>
      <c r="G291" s="27"/>
      <c r="H291" s="27"/>
      <c r="I291" s="44"/>
      <c r="J291" s="33"/>
      <c r="K291" s="27"/>
      <c r="L291" s="27"/>
      <c r="M291" s="27"/>
      <c r="N291" s="27"/>
      <c r="O291" s="27"/>
      <c r="P291" s="27"/>
      <c r="Q291" s="27"/>
      <c r="R291" s="27"/>
      <c r="S291" s="27"/>
      <c r="T291" s="27"/>
      <c r="U291" s="47"/>
      <c r="V291" s="49"/>
      <c r="W291" s="49"/>
      <c r="X291" s="53"/>
      <c r="Y291" s="51"/>
      <c r="Z291" s="100">
        <f>IF(COUNTA(J291:S291)&gt;'Análises Trabalhos'!$M$100,0,1)</f>
        <v>1</v>
      </c>
    </row>
    <row r="292" spans="1:26" s="18" customFormat="1" ht="36" customHeight="1" x14ac:dyDescent="0.25">
      <c r="A292" s="30"/>
      <c r="B292" s="35"/>
      <c r="C292" s="38"/>
      <c r="D292" s="43"/>
      <c r="E292" s="27"/>
      <c r="F292" s="27"/>
      <c r="G292" s="27"/>
      <c r="H292" s="27"/>
      <c r="I292" s="44"/>
      <c r="J292" s="33"/>
      <c r="K292" s="27"/>
      <c r="L292" s="27"/>
      <c r="M292" s="27"/>
      <c r="N292" s="27"/>
      <c r="O292" s="27"/>
      <c r="P292" s="27"/>
      <c r="Q292" s="27"/>
      <c r="R292" s="27"/>
      <c r="S292" s="27"/>
      <c r="T292" s="27"/>
      <c r="U292" s="47"/>
      <c r="V292" s="49"/>
      <c r="W292" s="49"/>
      <c r="X292" s="53"/>
      <c r="Y292" s="51"/>
      <c r="Z292" s="100">
        <f>IF(COUNTA(J292:S292)&gt;'Análises Trabalhos'!$M$100,0,1)</f>
        <v>1</v>
      </c>
    </row>
    <row r="293" spans="1:26" s="18" customFormat="1" ht="36" customHeight="1" x14ac:dyDescent="0.25">
      <c r="A293" s="30"/>
      <c r="B293" s="35"/>
      <c r="C293" s="38"/>
      <c r="D293" s="43"/>
      <c r="E293" s="27"/>
      <c r="F293" s="27"/>
      <c r="G293" s="27"/>
      <c r="H293" s="27"/>
      <c r="I293" s="44"/>
      <c r="J293" s="33"/>
      <c r="K293" s="27"/>
      <c r="L293" s="27"/>
      <c r="M293" s="27"/>
      <c r="N293" s="27"/>
      <c r="O293" s="27"/>
      <c r="P293" s="27"/>
      <c r="Q293" s="27"/>
      <c r="R293" s="27"/>
      <c r="S293" s="27"/>
      <c r="T293" s="27"/>
      <c r="U293" s="47"/>
      <c r="V293" s="49"/>
      <c r="W293" s="49"/>
      <c r="X293" s="53"/>
      <c r="Y293" s="51"/>
      <c r="Z293" s="100">
        <f>IF(COUNTA(J293:S293)&gt;'Análises Trabalhos'!$M$100,0,1)</f>
        <v>1</v>
      </c>
    </row>
    <row r="294" spans="1:26" s="18" customFormat="1" ht="36" customHeight="1" x14ac:dyDescent="0.25">
      <c r="A294" s="30"/>
      <c r="B294" s="35"/>
      <c r="C294" s="38"/>
      <c r="D294" s="43"/>
      <c r="E294" s="27"/>
      <c r="F294" s="27"/>
      <c r="G294" s="27"/>
      <c r="H294" s="27"/>
      <c r="I294" s="44"/>
      <c r="J294" s="33"/>
      <c r="K294" s="27"/>
      <c r="L294" s="27"/>
      <c r="M294" s="27"/>
      <c r="N294" s="27"/>
      <c r="O294" s="27"/>
      <c r="P294" s="27"/>
      <c r="Q294" s="27"/>
      <c r="R294" s="27"/>
      <c r="S294" s="27"/>
      <c r="T294" s="27"/>
      <c r="U294" s="47"/>
      <c r="V294" s="49"/>
      <c r="W294" s="49"/>
      <c r="X294" s="53"/>
      <c r="Y294" s="51"/>
      <c r="Z294" s="100">
        <f>IF(COUNTA(J294:S294)&gt;'Análises Trabalhos'!$M$100,0,1)</f>
        <v>1</v>
      </c>
    </row>
    <row r="295" spans="1:26" s="18" customFormat="1" ht="36" customHeight="1" x14ac:dyDescent="0.25">
      <c r="A295" s="30"/>
      <c r="B295" s="35"/>
      <c r="C295" s="38"/>
      <c r="D295" s="43"/>
      <c r="E295" s="27"/>
      <c r="F295" s="27"/>
      <c r="G295" s="27"/>
      <c r="H295" s="27"/>
      <c r="I295" s="44"/>
      <c r="J295" s="33"/>
      <c r="K295" s="27"/>
      <c r="L295" s="27"/>
      <c r="M295" s="27"/>
      <c r="N295" s="27"/>
      <c r="O295" s="27"/>
      <c r="P295" s="27"/>
      <c r="Q295" s="27"/>
      <c r="R295" s="27"/>
      <c r="S295" s="27"/>
      <c r="T295" s="27"/>
      <c r="U295" s="47"/>
      <c r="V295" s="49"/>
      <c r="W295" s="49"/>
      <c r="X295" s="53"/>
      <c r="Y295" s="51"/>
      <c r="Z295" s="100">
        <f>IF(COUNTA(J295:S295)&gt;'Análises Trabalhos'!$M$100,0,1)</f>
        <v>1</v>
      </c>
    </row>
    <row r="296" spans="1:26" s="18" customFormat="1" ht="36" customHeight="1" x14ac:dyDescent="0.25">
      <c r="A296" s="30"/>
      <c r="B296" s="35"/>
      <c r="C296" s="38"/>
      <c r="D296" s="43"/>
      <c r="E296" s="27"/>
      <c r="F296" s="27"/>
      <c r="G296" s="27"/>
      <c r="H296" s="27"/>
      <c r="I296" s="44"/>
      <c r="J296" s="33"/>
      <c r="K296" s="27"/>
      <c r="L296" s="27"/>
      <c r="M296" s="27"/>
      <c r="N296" s="27"/>
      <c r="O296" s="27"/>
      <c r="P296" s="27"/>
      <c r="Q296" s="27"/>
      <c r="R296" s="27"/>
      <c r="S296" s="27"/>
      <c r="T296" s="27"/>
      <c r="U296" s="47"/>
      <c r="V296" s="49"/>
      <c r="W296" s="49"/>
      <c r="X296" s="53"/>
      <c r="Y296" s="51"/>
      <c r="Z296" s="100">
        <f>IF(COUNTA(J296:S296)&gt;'Análises Trabalhos'!$M$100,0,1)</f>
        <v>1</v>
      </c>
    </row>
    <row r="297" spans="1:26" s="18" customFormat="1" ht="36" customHeight="1" x14ac:dyDescent="0.25">
      <c r="A297" s="30"/>
      <c r="B297" s="35"/>
      <c r="C297" s="38"/>
      <c r="D297" s="43"/>
      <c r="E297" s="27"/>
      <c r="F297" s="27"/>
      <c r="G297" s="27"/>
      <c r="H297" s="27"/>
      <c r="I297" s="44"/>
      <c r="J297" s="33"/>
      <c r="K297" s="27"/>
      <c r="L297" s="27"/>
      <c r="M297" s="27"/>
      <c r="N297" s="27"/>
      <c r="O297" s="27"/>
      <c r="P297" s="27"/>
      <c r="Q297" s="27"/>
      <c r="R297" s="27"/>
      <c r="S297" s="27"/>
      <c r="T297" s="27"/>
      <c r="U297" s="47"/>
      <c r="V297" s="49"/>
      <c r="W297" s="49"/>
      <c r="X297" s="53"/>
      <c r="Y297" s="51"/>
      <c r="Z297" s="100">
        <f>IF(COUNTA(J297:S297)&gt;'Análises Trabalhos'!$M$100,0,1)</f>
        <v>1</v>
      </c>
    </row>
    <row r="298" spans="1:26" s="18" customFormat="1" ht="36" customHeight="1" x14ac:dyDescent="0.25">
      <c r="A298" s="30"/>
      <c r="B298" s="35"/>
      <c r="C298" s="38"/>
      <c r="D298" s="43"/>
      <c r="E298" s="27"/>
      <c r="F298" s="27"/>
      <c r="G298" s="27"/>
      <c r="H298" s="27"/>
      <c r="I298" s="44"/>
      <c r="J298" s="33"/>
      <c r="K298" s="27"/>
      <c r="L298" s="27"/>
      <c r="M298" s="27"/>
      <c r="N298" s="27"/>
      <c r="O298" s="27"/>
      <c r="P298" s="27"/>
      <c r="Q298" s="27"/>
      <c r="R298" s="27"/>
      <c r="S298" s="27"/>
      <c r="T298" s="27"/>
      <c r="U298" s="47"/>
      <c r="V298" s="49"/>
      <c r="W298" s="49"/>
      <c r="X298" s="53"/>
      <c r="Y298" s="51"/>
      <c r="Z298" s="100">
        <f>IF(COUNTA(J298:S298)&gt;'Análises Trabalhos'!$M$100,0,1)</f>
        <v>1</v>
      </c>
    </row>
    <row r="299" spans="1:26" s="18" customFormat="1" ht="36" customHeight="1" x14ac:dyDescent="0.25">
      <c r="A299" s="30"/>
      <c r="B299" s="35"/>
      <c r="C299" s="38"/>
      <c r="D299" s="43"/>
      <c r="E299" s="27"/>
      <c r="F299" s="27"/>
      <c r="G299" s="27"/>
      <c r="H299" s="27"/>
      <c r="I299" s="44"/>
      <c r="J299" s="33"/>
      <c r="K299" s="27"/>
      <c r="L299" s="27"/>
      <c r="M299" s="27"/>
      <c r="N299" s="27"/>
      <c r="O299" s="27"/>
      <c r="P299" s="27"/>
      <c r="Q299" s="27"/>
      <c r="R299" s="27"/>
      <c r="S299" s="27"/>
      <c r="T299" s="27"/>
      <c r="U299" s="47"/>
      <c r="V299" s="49"/>
      <c r="W299" s="49"/>
      <c r="X299" s="53"/>
      <c r="Y299" s="51"/>
      <c r="Z299" s="100">
        <f>IF(COUNTA(J299:S299)&gt;'Análises Trabalhos'!$M$100,0,1)</f>
        <v>1</v>
      </c>
    </row>
    <row r="300" spans="1:26" s="18" customFormat="1" ht="36" customHeight="1" x14ac:dyDescent="0.25">
      <c r="A300" s="30"/>
      <c r="B300" s="35"/>
      <c r="C300" s="38"/>
      <c r="D300" s="43"/>
      <c r="E300" s="27"/>
      <c r="F300" s="27"/>
      <c r="G300" s="27"/>
      <c r="H300" s="27"/>
      <c r="I300" s="44"/>
      <c r="J300" s="33"/>
      <c r="K300" s="27"/>
      <c r="L300" s="27"/>
      <c r="M300" s="27"/>
      <c r="N300" s="27"/>
      <c r="O300" s="27"/>
      <c r="P300" s="27"/>
      <c r="Q300" s="27"/>
      <c r="R300" s="27"/>
      <c r="S300" s="27"/>
      <c r="T300" s="27"/>
      <c r="U300" s="47"/>
      <c r="V300" s="49"/>
      <c r="W300" s="49"/>
      <c r="X300" s="53"/>
      <c r="Y300" s="51"/>
      <c r="Z300" s="100">
        <f>IF(COUNTA(J300:S300)&gt;'Análises Trabalhos'!$M$100,0,1)</f>
        <v>1</v>
      </c>
    </row>
  </sheetData>
  <sheetProtection formatColumns="0" formatRows="0" sort="0" autoFilter="0"/>
  <autoFilter ref="A2:Y247"/>
  <mergeCells count="4">
    <mergeCell ref="B1:C1"/>
    <mergeCell ref="D1:I1"/>
    <mergeCell ref="J1:U1"/>
    <mergeCell ref="V1:Y1"/>
  </mergeCells>
  <conditionalFormatting sqref="D1:G1048576">
    <cfRule type="cellIs" dxfId="8" priority="1" operator="equal">
      <formula>"X"</formula>
    </cfRule>
  </conditionalFormatting>
  <conditionalFormatting sqref="J1:U1048576">
    <cfRule type="cellIs" dxfId="7" priority="6" operator="equal">
      <formula>"X"</formula>
    </cfRule>
  </conditionalFormatting>
  <conditionalFormatting sqref="W1:W1048576">
    <cfRule type="containsText" dxfId="6" priority="215" operator="containsText" text="Artigos">
      <formula>NOT(ISERROR(SEARCH("Artigos",W1)))</formula>
    </cfRule>
    <cfRule type="containsText" dxfId="5" priority="216" operator="containsText" text="Projetos ou Iniciativas">
      <formula>NOT(ISERROR(SEARCH("Projetos ou Iniciativas",W1)))</formula>
    </cfRule>
    <cfRule type="containsText" dxfId="4" priority="218" operator="containsText" text="Relatórios">
      <formula>NOT(ISERROR(SEARCH("Relatórios",W1)))</formula>
    </cfRule>
  </conditionalFormatting>
  <conditionalFormatting sqref="H1:I1048576">
    <cfRule type="cellIs" dxfId="3" priority="5" operator="equal">
      <formula>"X"</formula>
    </cfRule>
  </conditionalFormatting>
  <dataValidations count="1">
    <dataValidation allowBlank="1" showInputMessage="1" showErrorMessage="1" promptTitle="INSTRUÇÕES DE FILTROS" prompt="Para filtrar, clique na seta da coluna desejada, selecione apenas o &quot;X&quot;, e clique OK_x000a__x000a_Para limpar os filtros:_x000a_No Excel: MENU&gt; DADOS&gt; LIMPAR_x000a_No Libre: Clique na seta novamente e re-selecione todas opções." sqref="A1"/>
  </dataValidations>
  <hyperlinks>
    <hyperlink ref="Y20" r:id="rId1"/>
    <hyperlink ref="Y44" r:id="rId2"/>
    <hyperlink ref="Y63" r:id="rId3"/>
    <hyperlink ref="Y51" r:id="rId4"/>
    <hyperlink ref="Y137" r:id="rId5"/>
    <hyperlink ref="Y224" r:id="rId6"/>
    <hyperlink ref="Y118" r:id="rId7"/>
    <hyperlink ref="Y102" r:id="rId8"/>
    <hyperlink ref="Y109" r:id="rId9"/>
    <hyperlink ref="Y92" r:id="rId10"/>
    <hyperlink ref="Y61" r:id="rId11"/>
    <hyperlink ref="Y141" r:id="rId12"/>
    <hyperlink ref="Y59" r:id="rId13"/>
    <hyperlink ref="Y42" r:id="rId14"/>
    <hyperlink ref="Y28" r:id="rId15"/>
    <hyperlink ref="Y73" r:id="rId16"/>
    <hyperlink ref="Y121" r:id="rId17"/>
    <hyperlink ref="Y243" r:id="rId18"/>
    <hyperlink ref="Y66" r:id="rId19"/>
    <hyperlink ref="Y113" r:id="rId20"/>
    <hyperlink ref="Y128" r:id="rId21"/>
    <hyperlink ref="Y203" r:id="rId22"/>
    <hyperlink ref="Y225" r:id="rId23"/>
    <hyperlink ref="Y30" r:id="rId24"/>
    <hyperlink ref="Y6" r:id="rId25"/>
    <hyperlink ref="Y93" r:id="rId26"/>
    <hyperlink ref="Y227" r:id="rId27"/>
    <hyperlink ref="Y168" r:id="rId28"/>
    <hyperlink ref="Y18" r:id="rId29"/>
    <hyperlink ref="Y187" r:id="rId30"/>
    <hyperlink ref="Y110" r:id="rId31"/>
    <hyperlink ref="Y164" r:id="rId32"/>
    <hyperlink ref="Y166" r:id="rId33"/>
    <hyperlink ref="Y190" r:id="rId34"/>
    <hyperlink ref="Y163" r:id="rId35"/>
    <hyperlink ref="Y162" r:id="rId36"/>
    <hyperlink ref="Y160" r:id="rId37"/>
    <hyperlink ref="Y194" r:id="rId38"/>
    <hyperlink ref="Y193" r:id="rId39"/>
    <hyperlink ref="Y183" r:id="rId40"/>
    <hyperlink ref="Y179" r:id="rId41"/>
    <hyperlink ref="Y192" r:id="rId42"/>
    <hyperlink ref="Y175" r:id="rId43"/>
    <hyperlink ref="Y176" r:id="rId44"/>
    <hyperlink ref="Y169" r:id="rId45"/>
    <hyperlink ref="Y167" r:id="rId46"/>
    <hyperlink ref="Y161" r:id="rId47"/>
    <hyperlink ref="Y154" r:id="rId48"/>
    <hyperlink ref="Y172" r:id="rId49"/>
    <hyperlink ref="Y184" r:id="rId50"/>
    <hyperlink ref="Y153" r:id="rId51"/>
    <hyperlink ref="Y158" r:id="rId52"/>
    <hyperlink ref="Y144" r:id="rId53"/>
    <hyperlink ref="Y25" r:id="rId54"/>
    <hyperlink ref="Y201" r:id="rId55"/>
    <hyperlink ref="Y152" r:id="rId56"/>
    <hyperlink ref="Y19" r:id="rId57"/>
    <hyperlink ref="Y244" r:id="rId58"/>
    <hyperlink ref="Y245" r:id="rId59"/>
    <hyperlink ref="Y33" r:id="rId60"/>
    <hyperlink ref="Y55" r:id="rId61"/>
    <hyperlink ref="Y45" r:id="rId62"/>
    <hyperlink ref="Y108" r:id="rId63"/>
    <hyperlink ref="Y241" r:id="rId64"/>
    <hyperlink ref="Y242" r:id="rId65"/>
    <hyperlink ref="Y26" r:id="rId66"/>
    <hyperlink ref="Y228" r:id="rId67"/>
    <hyperlink ref="Y56" r:id="rId68"/>
    <hyperlink ref="Y70" r:id="rId69"/>
    <hyperlink ref="Y68" r:id="rId70"/>
    <hyperlink ref="Y77" r:id="rId71"/>
    <hyperlink ref="Y83" r:id="rId72"/>
    <hyperlink ref="Y7" r:id="rId73"/>
    <hyperlink ref="Y135" r:id="rId74"/>
    <hyperlink ref="Y21" r:id="rId75"/>
    <hyperlink ref="Y146" r:id="rId76"/>
    <hyperlink ref="Y8" r:id="rId77"/>
    <hyperlink ref="Y105" r:id="rId78"/>
    <hyperlink ref="Y47" r:id="rId79"/>
    <hyperlink ref="Y91" r:id="rId80"/>
    <hyperlink ref="Y90" r:id="rId81"/>
    <hyperlink ref="Y88" r:id="rId82"/>
    <hyperlink ref="Y89" r:id="rId83"/>
    <hyperlink ref="Y240" r:id="rId84"/>
    <hyperlink ref="Y211" r:id="rId85"/>
    <hyperlink ref="Y215" r:id="rId86"/>
    <hyperlink ref="Y216" r:id="rId87"/>
    <hyperlink ref="Y246" r:id="rId88"/>
    <hyperlink ref="Y58" r:id="rId89"/>
    <hyperlink ref="Y23" r:id="rId90"/>
    <hyperlink ref="Y76" r:id="rId91"/>
    <hyperlink ref="Y177" r:id="rId92"/>
    <hyperlink ref="Y221" r:id="rId93"/>
    <hyperlink ref="Y36" r:id="rId94"/>
    <hyperlink ref="Y84" r:id="rId95"/>
    <hyperlink ref="Y64" r:id="rId96"/>
    <hyperlink ref="Y86" r:id="rId97"/>
    <hyperlink ref="Y233" r:id="rId98"/>
    <hyperlink ref="Y230" r:id="rId99"/>
    <hyperlink ref="Y100" r:id="rId100"/>
    <hyperlink ref="Y107" r:id="rId101"/>
    <hyperlink ref="Y41" r:id="rId102"/>
    <hyperlink ref="Y38" r:id="rId103"/>
    <hyperlink ref="Y65" r:id="rId104"/>
    <hyperlink ref="Y132" r:id="rId105"/>
    <hyperlink ref="Y37" r:id="rId106"/>
    <hyperlink ref="Y39" r:id="rId107"/>
    <hyperlink ref="Y99" r:id="rId108"/>
    <hyperlink ref="Y49" r:id="rId109"/>
    <hyperlink ref="Y81" r:id="rId110"/>
    <hyperlink ref="Y80" r:id="rId111"/>
    <hyperlink ref="Y79" r:id="rId112"/>
    <hyperlink ref="Y148" r:id="rId113"/>
    <hyperlink ref="Y171" r:id="rId114"/>
    <hyperlink ref="Y78" r:id="rId115"/>
    <hyperlink ref="Y82" r:id="rId116"/>
    <hyperlink ref="Y186" r:id="rId117"/>
    <hyperlink ref="Y180" r:id="rId118"/>
    <hyperlink ref="Y178" r:id="rId119"/>
    <hyperlink ref="Y218" r:id="rId120"/>
    <hyperlink ref="Y52" r:id="rId121"/>
    <hyperlink ref="Y189" r:id="rId122"/>
    <hyperlink ref="Y191" r:id="rId123"/>
    <hyperlink ref="Y27" r:id="rId124"/>
    <hyperlink ref="Y106" r:id="rId125"/>
    <hyperlink ref="Y122" r:id="rId126"/>
    <hyperlink ref="Y34" r:id="rId127"/>
    <hyperlink ref="Y35" r:id="rId128"/>
    <hyperlink ref="Y236" r:id="rId129"/>
    <hyperlink ref="Y120" r:id="rId130"/>
    <hyperlink ref="Y239" r:id="rId131"/>
    <hyperlink ref="Y155" r:id="rId132"/>
    <hyperlink ref="Y165" r:id="rId133"/>
    <hyperlink ref="Y195" r:id="rId134"/>
    <hyperlink ref="Y97" r:id="rId135"/>
    <hyperlink ref="Y96" r:id="rId136"/>
    <hyperlink ref="Y98" r:id="rId137"/>
    <hyperlink ref="Y231" r:id="rId138"/>
    <hyperlink ref="Y119" r:id="rId139"/>
    <hyperlink ref="Y142" r:id="rId140"/>
    <hyperlink ref="Y124" r:id="rId141"/>
    <hyperlink ref="Y126" r:id="rId142"/>
    <hyperlink ref="Y71" r:id="rId143"/>
    <hyperlink ref="Y207" r:id="rId144"/>
    <hyperlink ref="Y74" r:id="rId145"/>
    <hyperlink ref="Y48" r:id="rId146"/>
    <hyperlink ref="Y238" r:id="rId147"/>
    <hyperlink ref="Y40" r:id="rId148"/>
    <hyperlink ref="Y4" r:id="rId149"/>
    <hyperlink ref="Y101" r:id="rId150"/>
    <hyperlink ref="Y174" r:id="rId151"/>
    <hyperlink ref="Y111" r:id="rId152"/>
    <hyperlink ref="Y229" r:id="rId153"/>
    <hyperlink ref="Y133" r:id="rId154"/>
    <hyperlink ref="Y50" r:id="rId155"/>
    <hyperlink ref="Y222" r:id="rId156"/>
    <hyperlink ref="Y75" r:id="rId157"/>
    <hyperlink ref="Y116" r:id="rId158"/>
    <hyperlink ref="Y209" r:id="rId159"/>
    <hyperlink ref="Y24" r:id="rId160"/>
    <hyperlink ref="Y22" r:id="rId161"/>
    <hyperlink ref="Y62" r:id="rId162"/>
    <hyperlink ref="Y247" r:id="rId163"/>
    <hyperlink ref="Y185" r:id="rId164"/>
    <hyperlink ref="Y136" r:id="rId165"/>
    <hyperlink ref="Y115" r:id="rId166"/>
    <hyperlink ref="Y204" r:id="rId167"/>
    <hyperlink ref="Y220" r:id="rId168"/>
    <hyperlink ref="Y219" r:id="rId169"/>
    <hyperlink ref="Y156" r:id="rId170"/>
    <hyperlink ref="Y157" r:id="rId171"/>
    <hyperlink ref="Y125" r:id="rId172"/>
    <hyperlink ref="Y127" r:id="rId173"/>
    <hyperlink ref="Y31" r:id="rId174"/>
    <hyperlink ref="Y131" r:id="rId175"/>
  </hyperlinks>
  <pageMargins left="0.511811024" right="0.511811024" top="0.78740157499999996" bottom="0.78740157499999996" header="0.31496062000000002" footer="0.31496062000000002"/>
  <pageSetup paperSize="9" scale="44" orientation="portrait" r:id="rId176"/>
  <colBreaks count="1" manualBreakCount="1">
    <brk id="2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8"/>
  <dimension ref="A1:AG237"/>
  <sheetViews>
    <sheetView showGridLines="0" zoomScaleNormal="100" zoomScaleSheetLayoutView="90" workbookViewId="0">
      <selection activeCell="M115" sqref="M115"/>
    </sheetView>
  </sheetViews>
  <sheetFormatPr defaultRowHeight="12" x14ac:dyDescent="0.2"/>
  <cols>
    <col min="1" max="1" width="23.28515625" style="7" customWidth="1"/>
    <col min="2" max="20" width="8.28515625" style="7" customWidth="1"/>
    <col min="21" max="16384" width="9.140625" style="7"/>
  </cols>
  <sheetData>
    <row r="1" spans="1:29" ht="25.5" customHeight="1" thickBot="1" x14ac:dyDescent="0.25">
      <c r="A1" s="117" t="s">
        <v>741</v>
      </c>
      <c r="B1" s="118"/>
      <c r="C1" s="116" t="s">
        <v>29</v>
      </c>
      <c r="D1" s="116"/>
      <c r="E1" s="116"/>
      <c r="F1" s="116"/>
      <c r="G1" s="116"/>
      <c r="H1" s="116"/>
      <c r="I1" s="116" t="s">
        <v>30</v>
      </c>
      <c r="J1" s="116"/>
      <c r="K1" s="116"/>
      <c r="L1" s="116"/>
      <c r="M1" s="116"/>
      <c r="N1" s="116"/>
      <c r="O1" s="116"/>
      <c r="P1" s="116"/>
      <c r="Q1" s="116"/>
      <c r="R1" s="116"/>
      <c r="S1" s="116"/>
      <c r="T1" s="116"/>
    </row>
    <row r="2" spans="1:29" ht="43.5" customHeight="1" thickBot="1" x14ac:dyDescent="0.25">
      <c r="A2" s="54" t="s">
        <v>3</v>
      </c>
      <c r="B2" s="54" t="s">
        <v>732</v>
      </c>
      <c r="C2" s="8" t="s">
        <v>35</v>
      </c>
      <c r="D2" s="8" t="s">
        <v>36</v>
      </c>
      <c r="E2" s="8" t="s">
        <v>37</v>
      </c>
      <c r="F2" s="8" t="s">
        <v>38</v>
      </c>
      <c r="G2" s="61" t="s">
        <v>39</v>
      </c>
      <c r="H2" s="61" t="s">
        <v>40</v>
      </c>
      <c r="I2" s="9" t="s">
        <v>41</v>
      </c>
      <c r="J2" s="9" t="s">
        <v>42</v>
      </c>
      <c r="K2" s="9" t="s">
        <v>43</v>
      </c>
      <c r="L2" s="9" t="s">
        <v>44</v>
      </c>
      <c r="M2" s="9" t="s">
        <v>45</v>
      </c>
      <c r="N2" s="9" t="s">
        <v>46</v>
      </c>
      <c r="O2" s="9" t="s">
        <v>47</v>
      </c>
      <c r="P2" s="9" t="s">
        <v>48</v>
      </c>
      <c r="Q2" s="9" t="s">
        <v>49</v>
      </c>
      <c r="R2" s="9" t="s">
        <v>50</v>
      </c>
      <c r="S2" s="9" t="s">
        <v>51</v>
      </c>
      <c r="T2" s="9" t="s">
        <v>52</v>
      </c>
    </row>
    <row r="3" spans="1:29" ht="12" customHeight="1" thickBot="1" x14ac:dyDescent="0.25"/>
    <row r="4" spans="1:29" ht="12" customHeight="1" x14ac:dyDescent="0.2">
      <c r="A4" s="63" t="s">
        <v>15</v>
      </c>
      <c r="B4" s="69">
        <f>COUNTIF('Base Trabalhos'!C:C,'Análises Trabalhos'!A4)</f>
        <v>22</v>
      </c>
      <c r="C4" s="70">
        <f>COUNTIFS('Base Trabalhos'!$C:$C,'Análises Trabalhos'!$A4,'Base Trabalhos'!D:D,"X")</f>
        <v>3</v>
      </c>
      <c r="D4" s="70">
        <f>COUNTIFS('Base Trabalhos'!$C:$C,'Análises Trabalhos'!$A4,'Base Trabalhos'!E:E,"X")</f>
        <v>20</v>
      </c>
      <c r="E4" s="70">
        <f>COUNTIFS('Base Trabalhos'!$C:$C,'Análises Trabalhos'!$A4,'Base Trabalhos'!F:F,"X")</f>
        <v>7</v>
      </c>
      <c r="F4" s="70">
        <f>COUNTIFS('Base Trabalhos'!$C:$C,'Análises Trabalhos'!$A4,'Base Trabalhos'!G:G,"X")</f>
        <v>1</v>
      </c>
      <c r="G4" s="70">
        <f>COUNTIFS('Base Trabalhos'!$C:$C,'Análises Trabalhos'!$A4,'Base Trabalhos'!H:H,"X")</f>
        <v>6</v>
      </c>
      <c r="H4" s="70">
        <f>COUNTIFS('Base Trabalhos'!$C:$C,'Análises Trabalhos'!$A4,'Base Trabalhos'!I:I,"X")</f>
        <v>3</v>
      </c>
      <c r="I4" s="70">
        <f>COUNTIFS('Base Trabalhos'!$C:$C,'Análises Trabalhos'!$A4,'Base Trabalhos'!J:J,"X")</f>
        <v>19</v>
      </c>
      <c r="J4" s="70">
        <f>COUNTIFS('Base Trabalhos'!$C:$C,'Análises Trabalhos'!$A4,'Base Trabalhos'!K:K,"X")</f>
        <v>5</v>
      </c>
      <c r="K4" s="70">
        <f>COUNTIFS('Base Trabalhos'!$C:$C,'Análises Trabalhos'!$A4,'Base Trabalhos'!L:L,"X")</f>
        <v>4</v>
      </c>
      <c r="L4" s="70">
        <f>COUNTIFS('Base Trabalhos'!$C:$C,'Análises Trabalhos'!$A4,'Base Trabalhos'!M:M,"X")</f>
        <v>3</v>
      </c>
      <c r="M4" s="70">
        <f>COUNTIFS('Base Trabalhos'!$C:$C,'Análises Trabalhos'!$A4,'Base Trabalhos'!N:N,"X")</f>
        <v>3</v>
      </c>
      <c r="N4" s="70">
        <f>COUNTIFS('Base Trabalhos'!$C:$C,'Análises Trabalhos'!$A4,'Base Trabalhos'!O:O,"X")</f>
        <v>4</v>
      </c>
      <c r="O4" s="70">
        <f>COUNTIFS('Base Trabalhos'!$C:$C,'Análises Trabalhos'!$A4,'Base Trabalhos'!P:P,"X")</f>
        <v>5</v>
      </c>
      <c r="P4" s="70">
        <f>COUNTIFS('Base Trabalhos'!$C:$C,'Análises Trabalhos'!$A4,'Base Trabalhos'!Q:Q,"X")</f>
        <v>3</v>
      </c>
      <c r="Q4" s="70">
        <f>COUNTIFS('Base Trabalhos'!$C:$C,'Análises Trabalhos'!$A4,'Base Trabalhos'!R:R,"X")</f>
        <v>0</v>
      </c>
      <c r="R4" s="70">
        <f>COUNTIFS('Base Trabalhos'!$C:$C,'Análises Trabalhos'!$A4,'Base Trabalhos'!S:S,"X")</f>
        <v>0</v>
      </c>
      <c r="S4" s="70">
        <f>COUNTIFS('Base Trabalhos'!$C:$C,'Análises Trabalhos'!$A4,'Base Trabalhos'!T:T,"X")</f>
        <v>0</v>
      </c>
      <c r="T4" s="71">
        <f>COUNTIFS('Base Trabalhos'!$C:$C,'Análises Trabalhos'!$A4,'Base Trabalhos'!U:U,"X")</f>
        <v>0</v>
      </c>
    </row>
    <row r="5" spans="1:29" ht="12" customHeight="1" x14ac:dyDescent="0.2">
      <c r="A5" s="55" t="s">
        <v>16</v>
      </c>
      <c r="B5" s="72">
        <f>COUNTIF('Base Trabalhos'!C:C,'Análises Trabalhos'!A5)</f>
        <v>35</v>
      </c>
      <c r="C5" s="73">
        <f>COUNTIFS('Base Trabalhos'!$C:$C,'Análises Trabalhos'!$A5,'Base Trabalhos'!D:D,"X")</f>
        <v>5</v>
      </c>
      <c r="D5" s="73">
        <f>COUNTIFS('Base Trabalhos'!$C:$C,'Análises Trabalhos'!$A5,'Base Trabalhos'!E:E,"X")</f>
        <v>12</v>
      </c>
      <c r="E5" s="73">
        <f>COUNTIFS('Base Trabalhos'!$C:$C,'Análises Trabalhos'!$A5,'Base Trabalhos'!F:F,"X")</f>
        <v>16</v>
      </c>
      <c r="F5" s="73">
        <f>COUNTIFS('Base Trabalhos'!$C:$C,'Análises Trabalhos'!$A5,'Base Trabalhos'!G:G,"X")</f>
        <v>20</v>
      </c>
      <c r="G5" s="73">
        <f>COUNTIFS('Base Trabalhos'!$C:$C,'Análises Trabalhos'!$A5,'Base Trabalhos'!H:H,"X")</f>
        <v>4</v>
      </c>
      <c r="H5" s="73">
        <f>COUNTIFS('Base Trabalhos'!$C:$C,'Análises Trabalhos'!$A5,'Base Trabalhos'!I:I,"X")</f>
        <v>8</v>
      </c>
      <c r="I5" s="73">
        <f>COUNTIFS('Base Trabalhos'!$C:$C,'Análises Trabalhos'!$A5,'Base Trabalhos'!J:J,"X")</f>
        <v>13</v>
      </c>
      <c r="J5" s="73">
        <f>COUNTIFS('Base Trabalhos'!$C:$C,'Análises Trabalhos'!$A5,'Base Trabalhos'!K:K,"X")</f>
        <v>11</v>
      </c>
      <c r="K5" s="73">
        <f>COUNTIFS('Base Trabalhos'!$C:$C,'Análises Trabalhos'!$A5,'Base Trabalhos'!L:L,"X")</f>
        <v>4</v>
      </c>
      <c r="L5" s="73">
        <f>COUNTIFS('Base Trabalhos'!$C:$C,'Análises Trabalhos'!$A5,'Base Trabalhos'!M:M,"X")</f>
        <v>12</v>
      </c>
      <c r="M5" s="73">
        <f>COUNTIFS('Base Trabalhos'!$C:$C,'Análises Trabalhos'!$A5,'Base Trabalhos'!N:N,"X")</f>
        <v>3</v>
      </c>
      <c r="N5" s="73">
        <f>COUNTIFS('Base Trabalhos'!$C:$C,'Análises Trabalhos'!$A5,'Base Trabalhos'!O:O,"X")</f>
        <v>1</v>
      </c>
      <c r="O5" s="73">
        <f>COUNTIFS('Base Trabalhos'!$C:$C,'Análises Trabalhos'!$A5,'Base Trabalhos'!P:P,"X")</f>
        <v>3</v>
      </c>
      <c r="P5" s="73">
        <f>COUNTIFS('Base Trabalhos'!$C:$C,'Análises Trabalhos'!$A5,'Base Trabalhos'!Q:Q,"X")</f>
        <v>5</v>
      </c>
      <c r="Q5" s="73">
        <f>COUNTIFS('Base Trabalhos'!$C:$C,'Análises Trabalhos'!$A5,'Base Trabalhos'!R:R,"X")</f>
        <v>3</v>
      </c>
      <c r="R5" s="73">
        <f>COUNTIFS('Base Trabalhos'!$C:$C,'Análises Trabalhos'!$A5,'Base Trabalhos'!S:S,"X")</f>
        <v>6</v>
      </c>
      <c r="S5" s="73">
        <f>COUNTIFS('Base Trabalhos'!$C:$C,'Análises Trabalhos'!$A5,'Base Trabalhos'!T:T,"X")</f>
        <v>3</v>
      </c>
      <c r="T5" s="74">
        <f>COUNTIFS('Base Trabalhos'!$C:$C,'Análises Trabalhos'!$A5,'Base Trabalhos'!U:U,"X")</f>
        <v>8</v>
      </c>
    </row>
    <row r="6" spans="1:29" ht="12" customHeight="1" x14ac:dyDescent="0.2">
      <c r="A6" s="55" t="s">
        <v>28</v>
      </c>
      <c r="B6" s="72">
        <f>COUNTIF('Base Trabalhos'!C:C,'Análises Trabalhos'!A6)</f>
        <v>162</v>
      </c>
      <c r="C6" s="73">
        <f>COUNTIFS('Base Trabalhos'!$C:$C,'Análises Trabalhos'!$A6,'Base Trabalhos'!D:D,"X")</f>
        <v>49</v>
      </c>
      <c r="D6" s="73">
        <f>COUNTIFS('Base Trabalhos'!$C:$C,'Análises Trabalhos'!$A6,'Base Trabalhos'!E:E,"X")</f>
        <v>42</v>
      </c>
      <c r="E6" s="73">
        <f>COUNTIFS('Base Trabalhos'!$C:$C,'Análises Trabalhos'!$A6,'Base Trabalhos'!F:F,"X")</f>
        <v>105</v>
      </c>
      <c r="F6" s="73">
        <f>COUNTIFS('Base Trabalhos'!$C:$C,'Análises Trabalhos'!$A6,'Base Trabalhos'!G:G,"X")</f>
        <v>42</v>
      </c>
      <c r="G6" s="73">
        <f>COUNTIFS('Base Trabalhos'!$C:$C,'Análises Trabalhos'!$A6,'Base Trabalhos'!H:H,"X")</f>
        <v>29</v>
      </c>
      <c r="H6" s="73">
        <f>COUNTIFS('Base Trabalhos'!$C:$C,'Análises Trabalhos'!$A6,'Base Trabalhos'!I:I,"X")</f>
        <v>10</v>
      </c>
      <c r="I6" s="73">
        <f>COUNTIFS('Base Trabalhos'!$C:$C,'Análises Trabalhos'!$A6,'Base Trabalhos'!J:J,"X")</f>
        <v>53</v>
      </c>
      <c r="J6" s="73">
        <f>COUNTIFS('Base Trabalhos'!$C:$C,'Análises Trabalhos'!$A6,'Base Trabalhos'!K:K,"X")</f>
        <v>29</v>
      </c>
      <c r="K6" s="73">
        <f>COUNTIFS('Base Trabalhos'!$C:$C,'Análises Trabalhos'!$A6,'Base Trabalhos'!L:L,"X")</f>
        <v>25</v>
      </c>
      <c r="L6" s="73">
        <f>COUNTIFS('Base Trabalhos'!$C:$C,'Análises Trabalhos'!$A6,'Base Trabalhos'!M:M,"X")</f>
        <v>18</v>
      </c>
      <c r="M6" s="73">
        <f>COUNTIFS('Base Trabalhos'!$C:$C,'Análises Trabalhos'!$A6,'Base Trabalhos'!N:N,"X")</f>
        <v>16</v>
      </c>
      <c r="N6" s="73">
        <f>COUNTIFS('Base Trabalhos'!$C:$C,'Análises Trabalhos'!$A6,'Base Trabalhos'!O:O,"X")</f>
        <v>3</v>
      </c>
      <c r="O6" s="73">
        <f>COUNTIFS('Base Trabalhos'!$C:$C,'Análises Trabalhos'!$A6,'Base Trabalhos'!P:P,"X")</f>
        <v>16</v>
      </c>
      <c r="P6" s="73">
        <f>COUNTIFS('Base Trabalhos'!$C:$C,'Análises Trabalhos'!$A6,'Base Trabalhos'!Q:Q,"X")</f>
        <v>53</v>
      </c>
      <c r="Q6" s="73">
        <f>COUNTIFS('Base Trabalhos'!$C:$C,'Análises Trabalhos'!$A6,'Base Trabalhos'!R:R,"X")</f>
        <v>2</v>
      </c>
      <c r="R6" s="73">
        <f>COUNTIFS('Base Trabalhos'!$C:$C,'Análises Trabalhos'!$A6,'Base Trabalhos'!S:S,"X")</f>
        <v>17</v>
      </c>
      <c r="S6" s="73">
        <f>COUNTIFS('Base Trabalhos'!$C:$C,'Análises Trabalhos'!$A6,'Base Trabalhos'!T:T,"X")</f>
        <v>32</v>
      </c>
      <c r="T6" s="74">
        <f>COUNTIFS('Base Trabalhos'!$C:$C,'Análises Trabalhos'!$A6,'Base Trabalhos'!U:U,"X")</f>
        <v>19</v>
      </c>
    </row>
    <row r="7" spans="1:29" ht="12" customHeight="1" thickBot="1" x14ac:dyDescent="0.25">
      <c r="A7" s="68" t="s">
        <v>731</v>
      </c>
      <c r="B7" s="75">
        <f>COUNTIF('Base Trabalhos'!C:C,'Análises Trabalhos'!A7)</f>
        <v>26</v>
      </c>
      <c r="C7" s="76">
        <f>COUNTIFS('Base Trabalhos'!$C:$C,'Análises Trabalhos'!$A7,'Base Trabalhos'!D:D,"X")</f>
        <v>3</v>
      </c>
      <c r="D7" s="76">
        <f>COUNTIFS('Base Trabalhos'!$C:$C,'Análises Trabalhos'!$A7,'Base Trabalhos'!E:E,"X")</f>
        <v>16</v>
      </c>
      <c r="E7" s="76">
        <f>COUNTIFS('Base Trabalhos'!$C:$C,'Análises Trabalhos'!$A7,'Base Trabalhos'!F:F,"X")</f>
        <v>17</v>
      </c>
      <c r="F7" s="76">
        <f>COUNTIFS('Base Trabalhos'!$C:$C,'Análises Trabalhos'!$A7,'Base Trabalhos'!G:G,"X")</f>
        <v>21</v>
      </c>
      <c r="G7" s="76">
        <f>COUNTIFS('Base Trabalhos'!$C:$C,'Análises Trabalhos'!$A7,'Base Trabalhos'!H:H,"X")</f>
        <v>9</v>
      </c>
      <c r="H7" s="76">
        <f>COUNTIFS('Base Trabalhos'!$C:$C,'Análises Trabalhos'!$A7,'Base Trabalhos'!I:I,"X")</f>
        <v>8</v>
      </c>
      <c r="I7" s="76">
        <f>COUNTIFS('Base Trabalhos'!$C:$C,'Análises Trabalhos'!$A7,'Base Trabalhos'!J:J,"X")</f>
        <v>15</v>
      </c>
      <c r="J7" s="76">
        <f>COUNTIFS('Base Trabalhos'!$C:$C,'Análises Trabalhos'!$A7,'Base Trabalhos'!K:K,"X")</f>
        <v>15</v>
      </c>
      <c r="K7" s="76">
        <f>COUNTIFS('Base Trabalhos'!$C:$C,'Análises Trabalhos'!$A7,'Base Trabalhos'!L:L,"X")</f>
        <v>4</v>
      </c>
      <c r="L7" s="76">
        <f>COUNTIFS('Base Trabalhos'!$C:$C,'Análises Trabalhos'!$A7,'Base Trabalhos'!M:M,"X")</f>
        <v>6</v>
      </c>
      <c r="M7" s="76">
        <f>COUNTIFS('Base Trabalhos'!$C:$C,'Análises Trabalhos'!$A7,'Base Trabalhos'!N:N,"X")</f>
        <v>3</v>
      </c>
      <c r="N7" s="76">
        <f>COUNTIFS('Base Trabalhos'!$C:$C,'Análises Trabalhos'!$A7,'Base Trabalhos'!O:O,"X")</f>
        <v>1</v>
      </c>
      <c r="O7" s="76">
        <f>COUNTIFS('Base Trabalhos'!$C:$C,'Análises Trabalhos'!$A7,'Base Trabalhos'!P:P,"X")</f>
        <v>8</v>
      </c>
      <c r="P7" s="76">
        <f>COUNTIFS('Base Trabalhos'!$C:$C,'Análises Trabalhos'!$A7,'Base Trabalhos'!Q:Q,"X")</f>
        <v>11</v>
      </c>
      <c r="Q7" s="76">
        <f>COUNTIFS('Base Trabalhos'!$C:$C,'Análises Trabalhos'!$A7,'Base Trabalhos'!R:R,"X")</f>
        <v>1</v>
      </c>
      <c r="R7" s="76">
        <f>COUNTIFS('Base Trabalhos'!$C:$C,'Análises Trabalhos'!$A7,'Base Trabalhos'!S:S,"X")</f>
        <v>1</v>
      </c>
      <c r="S7" s="76">
        <f>COUNTIFS('Base Trabalhos'!$C:$C,'Análises Trabalhos'!$A7,'Base Trabalhos'!T:T,"X")</f>
        <v>0</v>
      </c>
      <c r="T7" s="77">
        <f>COUNTIFS('Base Trabalhos'!$C:$C,'Análises Trabalhos'!$A7,'Base Trabalhos'!U:U,"X")</f>
        <v>7</v>
      </c>
    </row>
    <row r="8" spans="1:29" ht="12" customHeight="1" thickBot="1" x14ac:dyDescent="0.25">
      <c r="A8" s="66"/>
      <c r="B8" s="78"/>
      <c r="C8" s="78"/>
      <c r="D8" s="78"/>
      <c r="E8" s="78"/>
      <c r="F8" s="78"/>
      <c r="G8" s="78"/>
      <c r="H8" s="78"/>
      <c r="I8" s="78"/>
      <c r="J8" s="78"/>
      <c r="K8" s="78"/>
      <c r="L8" s="78"/>
      <c r="M8" s="78"/>
      <c r="N8" s="78"/>
      <c r="O8" s="78"/>
      <c r="P8" s="78"/>
      <c r="Q8" s="78"/>
      <c r="R8" s="78"/>
      <c r="S8" s="78"/>
      <c r="T8" s="79"/>
    </row>
    <row r="9" spans="1:29" ht="12" customHeight="1" x14ac:dyDescent="0.2">
      <c r="A9" s="67" t="s">
        <v>54</v>
      </c>
      <c r="B9" s="86">
        <f>COUNTIFS('Base Trabalhos'!$W:$W,'Análises Trabalhos'!$A9)</f>
        <v>155</v>
      </c>
      <c r="C9" s="80">
        <f>COUNTIFS('Base Trabalhos'!$W:$W,'Análises Trabalhos'!$A9,'Base Trabalhos'!D:D,"X")</f>
        <v>41</v>
      </c>
      <c r="D9" s="80">
        <f>COUNTIFS('Base Trabalhos'!$W:$W,'Análises Trabalhos'!$A9,'Base Trabalhos'!E:E,"X")</f>
        <v>57</v>
      </c>
      <c r="E9" s="80">
        <f>COUNTIFS('Base Trabalhos'!$W:$W,'Análises Trabalhos'!$A9,'Base Trabalhos'!F:F,"X")</f>
        <v>79</v>
      </c>
      <c r="F9" s="80">
        <f>COUNTIFS('Base Trabalhos'!$W:$W,'Análises Trabalhos'!$A9,'Base Trabalhos'!G:G,"X")</f>
        <v>56</v>
      </c>
      <c r="G9" s="80">
        <f>COUNTIFS('Base Trabalhos'!$W:$W,'Análises Trabalhos'!$A9,'Base Trabalhos'!H:H,"X")</f>
        <v>32</v>
      </c>
      <c r="H9" s="80">
        <f>COUNTIFS('Base Trabalhos'!$W:$W,'Análises Trabalhos'!$A9,'Base Trabalhos'!I:I,"X")</f>
        <v>19</v>
      </c>
      <c r="I9" s="80">
        <f>COUNTIFS('Base Trabalhos'!$W:$W,'Análises Trabalhos'!$A9,'Base Trabalhos'!J:J,"X")</f>
        <v>73</v>
      </c>
      <c r="J9" s="80">
        <f>COUNTIFS('Base Trabalhos'!$W:$W,'Análises Trabalhos'!$A9,'Base Trabalhos'!K:K,"X")</f>
        <v>45</v>
      </c>
      <c r="K9" s="80">
        <f>COUNTIFS('Base Trabalhos'!$W:$W,'Análises Trabalhos'!$A9,'Base Trabalhos'!L:L,"X")</f>
        <v>22</v>
      </c>
      <c r="L9" s="80">
        <f>COUNTIFS('Base Trabalhos'!$W:$W,'Análises Trabalhos'!$A9,'Base Trabalhos'!M:M,"X")</f>
        <v>22</v>
      </c>
      <c r="M9" s="80">
        <f>COUNTIFS('Base Trabalhos'!$W:$W,'Análises Trabalhos'!$A9,'Base Trabalhos'!N:N,"X")</f>
        <v>11</v>
      </c>
      <c r="N9" s="80">
        <f>COUNTIFS('Base Trabalhos'!$W:$W,'Análises Trabalhos'!$A9,'Base Trabalhos'!O:O,"X")</f>
        <v>7</v>
      </c>
      <c r="O9" s="80">
        <f>COUNTIFS('Base Trabalhos'!$W:$W,'Análises Trabalhos'!$A9,'Base Trabalhos'!P:P,"X")</f>
        <v>19</v>
      </c>
      <c r="P9" s="80">
        <f>COUNTIFS('Base Trabalhos'!$W:$W,'Análises Trabalhos'!$A9,'Base Trabalhos'!Q:Q,"X")</f>
        <v>42</v>
      </c>
      <c r="Q9" s="80">
        <f>COUNTIFS('Base Trabalhos'!$W:$W,'Análises Trabalhos'!$A9,'Base Trabalhos'!R:R,"X")</f>
        <v>2</v>
      </c>
      <c r="R9" s="80">
        <f>COUNTIFS('Base Trabalhos'!$W:$W,'Análises Trabalhos'!$A9,'Base Trabalhos'!S:S,"X")</f>
        <v>9</v>
      </c>
      <c r="S9" s="80">
        <f>COUNTIFS('Base Trabalhos'!$W:$W,'Análises Trabalhos'!$A9,'Base Trabalhos'!T:T,"X")</f>
        <v>24</v>
      </c>
      <c r="T9" s="81">
        <f>COUNTIFS('Base Trabalhos'!$W:$W,'Análises Trabalhos'!$A9,'Base Trabalhos'!U:U,"X")</f>
        <v>18</v>
      </c>
    </row>
    <row r="10" spans="1:29" ht="12" customHeight="1" x14ac:dyDescent="0.2">
      <c r="A10" s="64" t="s">
        <v>116</v>
      </c>
      <c r="B10" s="87">
        <f>COUNTIFS('Base Trabalhos'!$W:$W,'Análises Trabalhos'!$A10)</f>
        <v>55</v>
      </c>
      <c r="C10" s="82">
        <f>COUNTIFS('Base Trabalhos'!$W:$W,'Análises Trabalhos'!$A10,'Base Trabalhos'!D:D,"X")</f>
        <v>16</v>
      </c>
      <c r="D10" s="82">
        <f>COUNTIFS('Base Trabalhos'!$W:$W,'Análises Trabalhos'!$A10,'Base Trabalhos'!E:E,"X")</f>
        <v>23</v>
      </c>
      <c r="E10" s="82">
        <f>COUNTIFS('Base Trabalhos'!$W:$W,'Análises Trabalhos'!$A10,'Base Trabalhos'!F:F,"X")</f>
        <v>38</v>
      </c>
      <c r="F10" s="82">
        <f>COUNTIFS('Base Trabalhos'!$W:$W,'Análises Trabalhos'!$A10,'Base Trabalhos'!G:G,"X")</f>
        <v>25</v>
      </c>
      <c r="G10" s="82">
        <f>COUNTIFS('Base Trabalhos'!$W:$W,'Análises Trabalhos'!$A10,'Base Trabalhos'!H:H,"X")</f>
        <v>14</v>
      </c>
      <c r="H10" s="82">
        <f>COUNTIFS('Base Trabalhos'!$W:$W,'Análises Trabalhos'!$A10,'Base Trabalhos'!I:I,"X")</f>
        <v>10</v>
      </c>
      <c r="I10" s="82">
        <f>COUNTIFS('Base Trabalhos'!$W:$W,'Análises Trabalhos'!$A10,'Base Trabalhos'!J:J,"X")</f>
        <v>19</v>
      </c>
      <c r="J10" s="82">
        <f>COUNTIFS('Base Trabalhos'!$W:$W,'Análises Trabalhos'!$A10,'Base Trabalhos'!K:K,"X")</f>
        <v>12</v>
      </c>
      <c r="K10" s="82">
        <f>COUNTIFS('Base Trabalhos'!$W:$W,'Análises Trabalhos'!$A10,'Base Trabalhos'!L:L,"X")</f>
        <v>10</v>
      </c>
      <c r="L10" s="82">
        <f>COUNTIFS('Base Trabalhos'!$W:$W,'Análises Trabalhos'!$A10,'Base Trabalhos'!M:M,"X")</f>
        <v>16</v>
      </c>
      <c r="M10" s="82">
        <f>COUNTIFS('Base Trabalhos'!$W:$W,'Análises Trabalhos'!$A10,'Base Trabalhos'!N:N,"X")</f>
        <v>12</v>
      </c>
      <c r="N10" s="82">
        <f>COUNTIFS('Base Trabalhos'!$W:$W,'Análises Trabalhos'!$A10,'Base Trabalhos'!O:O,"X")</f>
        <v>2</v>
      </c>
      <c r="O10" s="82">
        <f>COUNTIFS('Base Trabalhos'!$W:$W,'Análises Trabalhos'!$A10,'Base Trabalhos'!P:P,"X")</f>
        <v>9</v>
      </c>
      <c r="P10" s="82">
        <f>COUNTIFS('Base Trabalhos'!$W:$W,'Análises Trabalhos'!$A10,'Base Trabalhos'!Q:Q,"X")</f>
        <v>16</v>
      </c>
      <c r="Q10" s="82">
        <f>COUNTIFS('Base Trabalhos'!$W:$W,'Análises Trabalhos'!$A10,'Base Trabalhos'!R:R,"X")</f>
        <v>4</v>
      </c>
      <c r="R10" s="82">
        <f>COUNTIFS('Base Trabalhos'!$W:$W,'Análises Trabalhos'!$A10,'Base Trabalhos'!S:S,"X")</f>
        <v>10</v>
      </c>
      <c r="S10" s="82">
        <f>COUNTIFS('Base Trabalhos'!$W:$W,'Análises Trabalhos'!$A10,'Base Trabalhos'!T:T,"X")</f>
        <v>8</v>
      </c>
      <c r="T10" s="83">
        <f>COUNTIFS('Base Trabalhos'!$W:$W,'Análises Trabalhos'!$A10,'Base Trabalhos'!U:U,"X")</f>
        <v>11</v>
      </c>
    </row>
    <row r="11" spans="1:29" ht="12" customHeight="1" x14ac:dyDescent="0.2">
      <c r="A11" s="64" t="s">
        <v>250</v>
      </c>
      <c r="B11" s="87">
        <f>COUNTIFS('Base Trabalhos'!$W:$W,'Análises Trabalhos'!$A11)</f>
        <v>23</v>
      </c>
      <c r="C11" s="82">
        <f>COUNTIFS('Base Trabalhos'!$W:$W,'Análises Trabalhos'!$A11,'Base Trabalhos'!D:D,"X")</f>
        <v>1</v>
      </c>
      <c r="D11" s="82">
        <f>COUNTIFS('Base Trabalhos'!$W:$W,'Análises Trabalhos'!$A11,'Base Trabalhos'!E:E,"X")</f>
        <v>6</v>
      </c>
      <c r="E11" s="82">
        <f>COUNTIFS('Base Trabalhos'!$W:$W,'Análises Trabalhos'!$A11,'Base Trabalhos'!F:F,"X")</f>
        <v>19</v>
      </c>
      <c r="F11" s="82">
        <f>COUNTIFS('Base Trabalhos'!$W:$W,'Análises Trabalhos'!$A11,'Base Trabalhos'!G:G,"X")</f>
        <v>3</v>
      </c>
      <c r="G11" s="82">
        <f>COUNTIFS('Base Trabalhos'!$W:$W,'Análises Trabalhos'!$A11,'Base Trabalhos'!H:H,"X")</f>
        <v>0</v>
      </c>
      <c r="H11" s="82">
        <f>COUNTIFS('Base Trabalhos'!$W:$W,'Análises Trabalhos'!$A11,'Base Trabalhos'!I:I,"X")</f>
        <v>0</v>
      </c>
      <c r="I11" s="82">
        <f>COUNTIFS('Base Trabalhos'!$W:$W,'Análises Trabalhos'!$A11,'Base Trabalhos'!J:J,"X")</f>
        <v>7</v>
      </c>
      <c r="J11" s="82">
        <f>COUNTIFS('Base Trabalhos'!$W:$W,'Análises Trabalhos'!$A11,'Base Trabalhos'!K:K,"X")</f>
        <v>2</v>
      </c>
      <c r="K11" s="82">
        <f>COUNTIFS('Base Trabalhos'!$W:$W,'Análises Trabalhos'!$A11,'Base Trabalhos'!L:L,"X")</f>
        <v>3</v>
      </c>
      <c r="L11" s="82">
        <f>COUNTIFS('Base Trabalhos'!$W:$W,'Análises Trabalhos'!$A11,'Base Trabalhos'!M:M,"X")</f>
        <v>1</v>
      </c>
      <c r="M11" s="82">
        <f>COUNTIFS('Base Trabalhos'!$W:$W,'Análises Trabalhos'!$A11,'Base Trabalhos'!N:N,"X")</f>
        <v>1</v>
      </c>
      <c r="N11" s="82">
        <f>COUNTIFS('Base Trabalhos'!$W:$W,'Análises Trabalhos'!$A11,'Base Trabalhos'!O:O,"X")</f>
        <v>0</v>
      </c>
      <c r="O11" s="82">
        <f>COUNTIFS('Base Trabalhos'!$W:$W,'Análises Trabalhos'!$A11,'Base Trabalhos'!P:P,"X")</f>
        <v>2</v>
      </c>
      <c r="P11" s="82">
        <f>COUNTIFS('Base Trabalhos'!$W:$W,'Análises Trabalhos'!$A11,'Base Trabalhos'!Q:Q,"X")</f>
        <v>10</v>
      </c>
      <c r="Q11" s="82">
        <f>COUNTIFS('Base Trabalhos'!$W:$W,'Análises Trabalhos'!$A11,'Base Trabalhos'!R:R,"X")</f>
        <v>0</v>
      </c>
      <c r="R11" s="82">
        <f>COUNTIFS('Base Trabalhos'!$W:$W,'Análises Trabalhos'!$A11,'Base Trabalhos'!S:S,"X")</f>
        <v>3</v>
      </c>
      <c r="S11" s="82">
        <f>COUNTIFS('Base Trabalhos'!$W:$W,'Análises Trabalhos'!$A11,'Base Trabalhos'!T:T,"X")</f>
        <v>0</v>
      </c>
      <c r="T11" s="83">
        <f>COUNTIFS('Base Trabalhos'!$W:$W,'Análises Trabalhos'!$A11,'Base Trabalhos'!U:U,"X")</f>
        <v>3</v>
      </c>
    </row>
    <row r="12" spans="1:29" ht="12" customHeight="1" thickBot="1" x14ac:dyDescent="0.25">
      <c r="A12" s="65" t="s">
        <v>240</v>
      </c>
      <c r="B12" s="88">
        <f>COUNTIFS('Base Trabalhos'!$W:$W,'Análises Trabalhos'!$A12)</f>
        <v>12</v>
      </c>
      <c r="C12" s="84">
        <f>COUNTIFS('Base Trabalhos'!$W:$W,'Análises Trabalhos'!$A12,'Base Trabalhos'!D:D,"X")</f>
        <v>2</v>
      </c>
      <c r="D12" s="84">
        <f>COUNTIFS('Base Trabalhos'!$W:$W,'Análises Trabalhos'!$A12,'Base Trabalhos'!E:E,"X")</f>
        <v>4</v>
      </c>
      <c r="E12" s="84">
        <f>COUNTIFS('Base Trabalhos'!$W:$W,'Análises Trabalhos'!$A12,'Base Trabalhos'!F:F,"X")</f>
        <v>9</v>
      </c>
      <c r="F12" s="84">
        <f>COUNTIFS('Base Trabalhos'!$W:$W,'Análises Trabalhos'!$A12,'Base Trabalhos'!G:G,"X")</f>
        <v>0</v>
      </c>
      <c r="G12" s="84">
        <f>COUNTIFS('Base Trabalhos'!$W:$W,'Análises Trabalhos'!$A12,'Base Trabalhos'!H:H,"X")</f>
        <v>2</v>
      </c>
      <c r="H12" s="84">
        <f>COUNTIFS('Base Trabalhos'!$W:$W,'Análises Trabalhos'!$A12,'Base Trabalhos'!I:I,"X")</f>
        <v>0</v>
      </c>
      <c r="I12" s="84">
        <f>COUNTIFS('Base Trabalhos'!$W:$W,'Análises Trabalhos'!$A12,'Base Trabalhos'!J:J,"X")</f>
        <v>1</v>
      </c>
      <c r="J12" s="84">
        <f>COUNTIFS('Base Trabalhos'!$W:$W,'Análises Trabalhos'!$A12,'Base Trabalhos'!K:K,"X")</f>
        <v>1</v>
      </c>
      <c r="K12" s="84">
        <f>COUNTIFS('Base Trabalhos'!$W:$W,'Análises Trabalhos'!$A12,'Base Trabalhos'!L:L,"X")</f>
        <v>2</v>
      </c>
      <c r="L12" s="84">
        <f>COUNTIFS('Base Trabalhos'!$W:$W,'Análises Trabalhos'!$A12,'Base Trabalhos'!M:M,"X")</f>
        <v>0</v>
      </c>
      <c r="M12" s="84">
        <f>COUNTIFS('Base Trabalhos'!$W:$W,'Análises Trabalhos'!$A12,'Base Trabalhos'!N:N,"X")</f>
        <v>1</v>
      </c>
      <c r="N12" s="84">
        <f>COUNTIFS('Base Trabalhos'!$W:$W,'Análises Trabalhos'!$A12,'Base Trabalhos'!O:O,"X")</f>
        <v>0</v>
      </c>
      <c r="O12" s="84">
        <f>COUNTIFS('Base Trabalhos'!$W:$W,'Análises Trabalhos'!$A12,'Base Trabalhos'!P:P,"X")</f>
        <v>2</v>
      </c>
      <c r="P12" s="84">
        <f>COUNTIFS('Base Trabalhos'!$W:$W,'Análises Trabalhos'!$A12,'Base Trabalhos'!Q:Q,"X")</f>
        <v>4</v>
      </c>
      <c r="Q12" s="84">
        <f>COUNTIFS('Base Trabalhos'!$W:$W,'Análises Trabalhos'!$A12,'Base Trabalhos'!R:R,"X")</f>
        <v>0</v>
      </c>
      <c r="R12" s="84">
        <f>COUNTIFS('Base Trabalhos'!$W:$W,'Análises Trabalhos'!$A12,'Base Trabalhos'!S:S,"X")</f>
        <v>2</v>
      </c>
      <c r="S12" s="84">
        <f>COUNTIFS('Base Trabalhos'!$W:$W,'Análises Trabalhos'!$A12,'Base Trabalhos'!T:T,"X")</f>
        <v>3</v>
      </c>
      <c r="T12" s="85">
        <f>COUNTIFS('Base Trabalhos'!$W:$W,'Análises Trabalhos'!$A12,'Base Trabalhos'!U:U,"X")</f>
        <v>2</v>
      </c>
    </row>
    <row r="13" spans="1:29" ht="12" customHeight="1" x14ac:dyDescent="0.25">
      <c r="AC13"/>
    </row>
    <row r="14" spans="1:29" ht="12" customHeight="1" thickBot="1" x14ac:dyDescent="0.3">
      <c r="A14" s="56" t="s">
        <v>730</v>
      </c>
      <c r="B14" s="57">
        <f t="shared" ref="B14:T14" si="0">SUM(B4:B7)</f>
        <v>245</v>
      </c>
      <c r="C14" s="57">
        <f t="shared" si="0"/>
        <v>60</v>
      </c>
      <c r="D14" s="57">
        <f t="shared" si="0"/>
        <v>90</v>
      </c>
      <c r="E14" s="57">
        <f t="shared" si="0"/>
        <v>145</v>
      </c>
      <c r="F14" s="57">
        <f t="shared" si="0"/>
        <v>84</v>
      </c>
      <c r="G14" s="57">
        <f t="shared" si="0"/>
        <v>48</v>
      </c>
      <c r="H14" s="57">
        <f t="shared" si="0"/>
        <v>29</v>
      </c>
      <c r="I14" s="57">
        <f t="shared" si="0"/>
        <v>100</v>
      </c>
      <c r="J14" s="57">
        <f t="shared" si="0"/>
        <v>60</v>
      </c>
      <c r="K14" s="57">
        <f t="shared" si="0"/>
        <v>37</v>
      </c>
      <c r="L14" s="57">
        <f t="shared" si="0"/>
        <v>39</v>
      </c>
      <c r="M14" s="57">
        <f t="shared" si="0"/>
        <v>25</v>
      </c>
      <c r="N14" s="57">
        <f t="shared" si="0"/>
        <v>9</v>
      </c>
      <c r="O14" s="57">
        <f t="shared" si="0"/>
        <v>32</v>
      </c>
      <c r="P14" s="57">
        <f t="shared" si="0"/>
        <v>72</v>
      </c>
      <c r="Q14" s="57">
        <f t="shared" si="0"/>
        <v>6</v>
      </c>
      <c r="R14" s="57">
        <f t="shared" si="0"/>
        <v>24</v>
      </c>
      <c r="S14" s="57">
        <f t="shared" si="0"/>
        <v>35</v>
      </c>
      <c r="T14" s="58">
        <f t="shared" si="0"/>
        <v>34</v>
      </c>
      <c r="AC14"/>
    </row>
    <row r="15" spans="1:29" ht="12.75" customHeight="1" x14ac:dyDescent="0.25">
      <c r="AC15"/>
    </row>
    <row r="16" spans="1:29" ht="12.75" customHeight="1" x14ac:dyDescent="0.25">
      <c r="AC16"/>
    </row>
    <row r="17" spans="1:29" ht="12.75" customHeight="1" x14ac:dyDescent="0.25">
      <c r="A17" s="102" t="s">
        <v>738</v>
      </c>
      <c r="AC17"/>
    </row>
    <row r="18" spans="1:29" ht="12.75" customHeight="1" x14ac:dyDescent="0.25">
      <c r="A18" s="103" t="s">
        <v>762</v>
      </c>
      <c r="B18" s="103"/>
      <c r="C18" s="103"/>
      <c r="D18" s="103"/>
      <c r="E18" s="103"/>
      <c r="F18" s="103"/>
      <c r="G18" s="103"/>
      <c r="H18" s="103"/>
      <c r="I18" s="103"/>
      <c r="J18" s="103"/>
      <c r="K18" s="103"/>
      <c r="L18" s="103"/>
      <c r="M18" s="103"/>
      <c r="N18" s="103"/>
      <c r="O18" s="103"/>
      <c r="P18" s="103"/>
      <c r="Q18" s="103"/>
      <c r="R18" s="103"/>
      <c r="S18" s="103"/>
      <c r="T18" s="103"/>
      <c r="AC18"/>
    </row>
    <row r="19" spans="1:29" ht="12.75" customHeight="1" x14ac:dyDescent="0.25">
      <c r="AC19"/>
    </row>
    <row r="20" spans="1:29" ht="12.75" customHeight="1" x14ac:dyDescent="0.25">
      <c r="A20" s="89"/>
      <c r="AC20"/>
    </row>
    <row r="21" spans="1:29" ht="12.75" customHeight="1" x14ac:dyDescent="0.25">
      <c r="AC21"/>
    </row>
    <row r="22" spans="1:29" ht="12.75" customHeight="1" x14ac:dyDescent="0.25">
      <c r="AC22"/>
    </row>
    <row r="23" spans="1:29" ht="12.75" customHeight="1" x14ac:dyDescent="0.25">
      <c r="AC23"/>
    </row>
    <row r="24" spans="1:29" ht="12.75" customHeight="1" x14ac:dyDescent="0.25">
      <c r="AC24"/>
    </row>
    <row r="25" spans="1:29" ht="12.75" customHeight="1" x14ac:dyDescent="0.25">
      <c r="AC25"/>
    </row>
    <row r="26" spans="1:29" ht="12.75" customHeight="1" x14ac:dyDescent="0.25">
      <c r="AC26"/>
    </row>
    <row r="27" spans="1:29" ht="12.75" customHeight="1" x14ac:dyDescent="0.25">
      <c r="AC27"/>
    </row>
    <row r="28" spans="1:29" ht="12.75" customHeight="1" x14ac:dyDescent="0.25">
      <c r="AC28"/>
    </row>
    <row r="29" spans="1:29" ht="12.75" customHeight="1" x14ac:dyDescent="0.25">
      <c r="AC29"/>
    </row>
    <row r="30" spans="1:29" ht="12.75" customHeight="1" x14ac:dyDescent="0.25">
      <c r="AC30"/>
    </row>
    <row r="31" spans="1:29" ht="12.75" customHeight="1" x14ac:dyDescent="0.25">
      <c r="AC31"/>
    </row>
    <row r="32" spans="1:29" ht="12.75" customHeight="1" x14ac:dyDescent="0.25">
      <c r="AC32"/>
    </row>
    <row r="33" spans="1:29" ht="12.75" customHeight="1" x14ac:dyDescent="0.25">
      <c r="AC33"/>
    </row>
    <row r="34" spans="1:29" ht="12.75" customHeight="1" x14ac:dyDescent="0.25">
      <c r="AC34"/>
    </row>
    <row r="35" spans="1:29" ht="12.75" customHeight="1" x14ac:dyDescent="0.25">
      <c r="AC35"/>
    </row>
    <row r="36" spans="1:29" ht="12.75" customHeight="1" x14ac:dyDescent="0.25">
      <c r="AC36"/>
    </row>
    <row r="37" spans="1:29" ht="12.75" customHeight="1" x14ac:dyDescent="0.25">
      <c r="AC37"/>
    </row>
    <row r="38" spans="1:29" ht="12.75" customHeight="1" x14ac:dyDescent="0.25">
      <c r="AC38"/>
    </row>
    <row r="39" spans="1:29" ht="12.75" customHeight="1" x14ac:dyDescent="0.25">
      <c r="AC39"/>
    </row>
    <row r="40" spans="1:29" ht="12.75" customHeight="1" x14ac:dyDescent="0.25">
      <c r="AC40"/>
    </row>
    <row r="41" spans="1:29" ht="12.75" customHeight="1" x14ac:dyDescent="0.25">
      <c r="AC41"/>
    </row>
    <row r="42" spans="1:29" ht="12.75" customHeight="1" x14ac:dyDescent="0.25">
      <c r="AC42"/>
    </row>
    <row r="43" spans="1:29" ht="12.75" customHeight="1" x14ac:dyDescent="0.25">
      <c r="A43" s="103" t="s">
        <v>763</v>
      </c>
      <c r="B43" s="103"/>
      <c r="C43" s="103"/>
      <c r="D43" s="103"/>
      <c r="E43" s="103"/>
      <c r="F43" s="103"/>
      <c r="G43" s="103"/>
      <c r="H43" s="103"/>
      <c r="I43" s="103"/>
      <c r="J43" s="103"/>
      <c r="K43" s="103"/>
      <c r="L43" s="103"/>
      <c r="M43" s="103"/>
      <c r="N43" s="103"/>
      <c r="O43" s="103"/>
      <c r="P43" s="103"/>
      <c r="Q43" s="103"/>
      <c r="R43" s="103"/>
      <c r="S43" s="103"/>
      <c r="T43" s="103"/>
      <c r="AC43"/>
    </row>
    <row r="44" spans="1:29" ht="12.75" customHeight="1" x14ac:dyDescent="0.25">
      <c r="A44" s="89"/>
      <c r="AC44"/>
    </row>
    <row r="45" spans="1:29" ht="12.75" customHeight="1" x14ac:dyDescent="0.25">
      <c r="A45" s="89"/>
      <c r="AC45"/>
    </row>
    <row r="46" spans="1:29" ht="12.75" customHeight="1" x14ac:dyDescent="0.25">
      <c r="A46" s="89"/>
      <c r="AC46"/>
    </row>
    <row r="47" spans="1:29" ht="12.75" customHeight="1" x14ac:dyDescent="0.25">
      <c r="A47" s="89"/>
      <c r="AC47"/>
    </row>
    <row r="48" spans="1:29" ht="12.75" customHeight="1" x14ac:dyDescent="0.25">
      <c r="A48" s="89"/>
      <c r="AC48"/>
    </row>
    <row r="49" spans="1:29" ht="12.75" customHeight="1" x14ac:dyDescent="0.25">
      <c r="A49" s="89"/>
      <c r="AC49"/>
    </row>
    <row r="50" spans="1:29" ht="12.75" customHeight="1" x14ac:dyDescent="0.25">
      <c r="A50" s="89"/>
      <c r="AC50"/>
    </row>
    <row r="51" spans="1:29" ht="12.75" customHeight="1" x14ac:dyDescent="0.25">
      <c r="A51" s="89"/>
      <c r="AC51"/>
    </row>
    <row r="52" spans="1:29" ht="12.75" customHeight="1" x14ac:dyDescent="0.25">
      <c r="A52" s="89"/>
      <c r="AC52"/>
    </row>
    <row r="53" spans="1:29" ht="12.75" customHeight="1" x14ac:dyDescent="0.25">
      <c r="A53" s="89"/>
      <c r="AC53"/>
    </row>
    <row r="54" spans="1:29" ht="12.75" customHeight="1" x14ac:dyDescent="0.25">
      <c r="A54" s="89"/>
      <c r="AC54"/>
    </row>
    <row r="55" spans="1:29" ht="12.75" customHeight="1" x14ac:dyDescent="0.25">
      <c r="A55" s="89"/>
      <c r="AC55"/>
    </row>
    <row r="56" spans="1:29" ht="12.75" customHeight="1" x14ac:dyDescent="0.25">
      <c r="A56" s="89"/>
      <c r="AC56"/>
    </row>
    <row r="57" spans="1:29" ht="12.75" customHeight="1" x14ac:dyDescent="0.25">
      <c r="A57" s="89"/>
      <c r="AC57"/>
    </row>
    <row r="58" spans="1:29" ht="12.75" customHeight="1" x14ac:dyDescent="0.25">
      <c r="A58" s="89"/>
      <c r="AC58"/>
    </row>
    <row r="59" spans="1:29" ht="12.75" customHeight="1" x14ac:dyDescent="0.25">
      <c r="A59" s="89"/>
      <c r="AC59"/>
    </row>
    <row r="60" spans="1:29" ht="12.75" customHeight="1" x14ac:dyDescent="0.25">
      <c r="A60" s="89"/>
      <c r="AC60"/>
    </row>
    <row r="61" spans="1:29" ht="12.75" customHeight="1" x14ac:dyDescent="0.25">
      <c r="A61" s="89"/>
      <c r="AC61"/>
    </row>
    <row r="62" spans="1:29" ht="12.75" customHeight="1" x14ac:dyDescent="0.25">
      <c r="A62" s="89"/>
      <c r="AC62"/>
    </row>
    <row r="63" spans="1:29" ht="12.75" customHeight="1" x14ac:dyDescent="0.25">
      <c r="A63" s="89"/>
      <c r="AC63"/>
    </row>
    <row r="64" spans="1:29" ht="12.75" customHeight="1" x14ac:dyDescent="0.25">
      <c r="A64" s="89"/>
      <c r="AC64"/>
    </row>
    <row r="65" spans="1:29" ht="12.75" customHeight="1" x14ac:dyDescent="0.25">
      <c r="A65" s="103" t="s">
        <v>764</v>
      </c>
      <c r="B65" s="103"/>
      <c r="C65" s="103"/>
      <c r="D65" s="103"/>
      <c r="E65" s="103"/>
      <c r="F65" s="103"/>
      <c r="G65" s="103"/>
      <c r="H65" s="103"/>
      <c r="I65" s="103"/>
      <c r="J65" s="103"/>
      <c r="K65" s="103"/>
      <c r="L65" s="103"/>
      <c r="M65" s="103"/>
      <c r="N65" s="103"/>
      <c r="O65" s="103"/>
      <c r="P65" s="103"/>
      <c r="Q65" s="103"/>
      <c r="R65" s="103"/>
      <c r="S65" s="103"/>
      <c r="T65" s="103"/>
      <c r="AC65"/>
    </row>
    <row r="66" spans="1:29" ht="12.75" customHeight="1" x14ac:dyDescent="0.25">
      <c r="A66"/>
      <c r="B66"/>
      <c r="C66"/>
      <c r="D66"/>
      <c r="E66"/>
      <c r="F66"/>
      <c r="G66"/>
      <c r="H66"/>
      <c r="I66"/>
      <c r="J66"/>
      <c r="K66"/>
      <c r="L66"/>
      <c r="M66"/>
      <c r="N66"/>
      <c r="O66"/>
      <c r="P66"/>
      <c r="Q66"/>
      <c r="AC66"/>
    </row>
    <row r="67" spans="1:29" ht="35.25" customHeight="1" x14ac:dyDescent="0.25">
      <c r="C67" s="60" t="s">
        <v>35</v>
      </c>
      <c r="D67" s="60" t="s">
        <v>36</v>
      </c>
      <c r="E67" s="60" t="s">
        <v>37</v>
      </c>
      <c r="F67" s="60" t="s">
        <v>38</v>
      </c>
      <c r="G67" s="60" t="s">
        <v>39</v>
      </c>
      <c r="H67" s="60" t="s">
        <v>40</v>
      </c>
      <c r="I67"/>
      <c r="J67"/>
      <c r="K67"/>
      <c r="L67"/>
      <c r="M67"/>
      <c r="N67"/>
      <c r="O67"/>
      <c r="P67"/>
      <c r="Q67"/>
      <c r="AC67"/>
    </row>
    <row r="68" spans="1:29" ht="28.5" customHeight="1" x14ac:dyDescent="0.25">
      <c r="A68" s="92" t="s">
        <v>740</v>
      </c>
      <c r="B68" s="119" t="s">
        <v>46</v>
      </c>
      <c r="C68" s="91">
        <f ca="1">COUNTIFS(OFFSET('Base Trabalhos'!$I$2,0,MATCH('Análises Trabalhos'!$B$68,'Análises Trabalhos'!$I$2:$T$2,0),999,1),"X",'Base Trabalhos'!D2:D1000,"X")</f>
        <v>3</v>
      </c>
      <c r="D68" s="91">
        <f ca="1">COUNTIFS(OFFSET('Base Trabalhos'!$I$2,0,MATCH('Análises Trabalhos'!$B$68,'Análises Trabalhos'!$I$2:$T$2,0),999,1),"X",'Base Trabalhos'!E2:E1000,"X")</f>
        <v>7</v>
      </c>
      <c r="E68" s="91">
        <f ca="1">COUNTIFS(OFFSET('Base Trabalhos'!$I$2,0,MATCH('Análises Trabalhos'!$B$68,'Análises Trabalhos'!$I$2:$T$2,0),999,1),"X",'Base Trabalhos'!F2:F1000,"X")</f>
        <v>7</v>
      </c>
      <c r="F68" s="91">
        <f ca="1">COUNTIFS(OFFSET('Base Trabalhos'!$I$2,0,MATCH('Análises Trabalhos'!$B$68,'Análises Trabalhos'!$I$2:$T$2,0),999,1),"X",'Base Trabalhos'!G2:G1000,"X")</f>
        <v>2</v>
      </c>
      <c r="G68" s="91">
        <f ca="1">COUNTIFS(OFFSET('Base Trabalhos'!$I$2,0,MATCH('Análises Trabalhos'!$B$68,'Análises Trabalhos'!$I$2:$T$2,0),999,1),"X",'Base Trabalhos'!H2:H1000,"X")</f>
        <v>6</v>
      </c>
      <c r="H68" s="91">
        <f ca="1">COUNTIFS(OFFSET('Base Trabalhos'!$I$2,0,MATCH('Análises Trabalhos'!$B$68,'Análises Trabalhos'!$I$2:$T$2,0),999,1),"X",'Base Trabalhos'!I2:I1000,"X")</f>
        <v>3</v>
      </c>
      <c r="I68"/>
      <c r="J68"/>
      <c r="K68"/>
      <c r="L68"/>
      <c r="M68"/>
      <c r="N68"/>
      <c r="O68"/>
      <c r="P68"/>
      <c r="Q68"/>
      <c r="AC68"/>
    </row>
    <row r="69" spans="1:29" ht="27" customHeight="1" x14ac:dyDescent="0.25">
      <c r="A69"/>
      <c r="B69" s="120"/>
      <c r="C69" s="94">
        <f ca="1">C68/SUM($C$68:$H$68)</f>
        <v>0.10714285714285714</v>
      </c>
      <c r="D69" s="94">
        <f t="shared" ref="D69:H69" ca="1" si="1">D68/SUM($C$68:$H$68)</f>
        <v>0.25</v>
      </c>
      <c r="E69" s="94">
        <f t="shared" ca="1" si="1"/>
        <v>0.25</v>
      </c>
      <c r="F69" s="94">
        <f t="shared" ca="1" si="1"/>
        <v>7.1428571428571425E-2</v>
      </c>
      <c r="G69" s="94">
        <f t="shared" ca="1" si="1"/>
        <v>0.21428571428571427</v>
      </c>
      <c r="H69" s="94">
        <f t="shared" ca="1" si="1"/>
        <v>0.10714285714285714</v>
      </c>
      <c r="I69"/>
      <c r="J69"/>
      <c r="K69"/>
      <c r="L69"/>
      <c r="M69"/>
      <c r="N69"/>
      <c r="O69"/>
      <c r="P69"/>
      <c r="Q69"/>
      <c r="AC69"/>
    </row>
    <row r="70" spans="1:29" ht="27.75" customHeight="1" x14ac:dyDescent="0.25">
      <c r="B70" s="121" t="str">
        <f ca="1">"Leia-se: dos trabalhos mapeados que tem o tema "&amp;B68&amp;", "&amp;TEXT(C69,"0%")&amp;" tratam de Cenários Climáticos."</f>
        <v>Leia-se: dos trabalhos mapeados que tem o tema Indústria, 11% tratam de Cenários Climáticos.</v>
      </c>
      <c r="C70" s="121"/>
      <c r="D70" s="121"/>
      <c r="E70" s="121"/>
      <c r="F70" s="121"/>
      <c r="G70" s="121"/>
      <c r="H70" s="121"/>
      <c r="I70"/>
      <c r="J70"/>
      <c r="K70"/>
      <c r="L70"/>
      <c r="M70"/>
      <c r="N70"/>
      <c r="O70"/>
      <c r="P70"/>
      <c r="Q70"/>
      <c r="AC70"/>
    </row>
    <row r="71" spans="1:29" ht="12.75" customHeight="1" x14ac:dyDescent="0.25">
      <c r="C71"/>
      <c r="D71"/>
      <c r="E71"/>
      <c r="F71"/>
      <c r="G71"/>
      <c r="H71"/>
      <c r="I71"/>
      <c r="J71"/>
      <c r="K71"/>
      <c r="L71"/>
      <c r="M71"/>
      <c r="N71"/>
      <c r="O71"/>
      <c r="P71"/>
      <c r="Q71"/>
      <c r="AC71"/>
    </row>
    <row r="72" spans="1:29" ht="12.75" customHeight="1" x14ac:dyDescent="0.25">
      <c r="A72"/>
      <c r="B72"/>
      <c r="C72"/>
      <c r="D72"/>
      <c r="E72"/>
      <c r="F72"/>
      <c r="G72"/>
      <c r="H72"/>
      <c r="I72"/>
      <c r="J72"/>
      <c r="K72"/>
      <c r="L72"/>
      <c r="M72"/>
      <c r="N72"/>
      <c r="O72"/>
      <c r="P72"/>
      <c r="Q72"/>
      <c r="AC72"/>
    </row>
    <row r="73" spans="1:29" ht="12.75" customHeight="1" x14ac:dyDescent="0.25">
      <c r="A73"/>
      <c r="B73"/>
      <c r="C73"/>
      <c r="D73"/>
      <c r="E73"/>
      <c r="F73"/>
      <c r="G73"/>
      <c r="H73"/>
      <c r="I73"/>
      <c r="J73"/>
      <c r="K73"/>
      <c r="L73"/>
      <c r="M73"/>
      <c r="N73"/>
      <c r="O73"/>
      <c r="P73"/>
      <c r="Q73"/>
      <c r="AC73"/>
    </row>
    <row r="74" spans="1:29" ht="12.75" customHeight="1" x14ac:dyDescent="0.25">
      <c r="A74"/>
      <c r="B74"/>
      <c r="C74"/>
      <c r="D74"/>
      <c r="E74"/>
      <c r="F74"/>
      <c r="G74"/>
      <c r="H74"/>
      <c r="I74"/>
      <c r="J74"/>
      <c r="K74"/>
      <c r="L74"/>
      <c r="M74"/>
      <c r="N74"/>
      <c r="O74"/>
      <c r="P74"/>
      <c r="Q74"/>
      <c r="AC74"/>
    </row>
    <row r="75" spans="1:29" ht="12.75" customHeight="1" x14ac:dyDescent="0.25">
      <c r="A75"/>
      <c r="B75"/>
      <c r="C75"/>
      <c r="D75"/>
      <c r="E75"/>
      <c r="F75"/>
      <c r="G75"/>
      <c r="H75"/>
      <c r="I75"/>
      <c r="J75"/>
      <c r="K75"/>
      <c r="L75"/>
      <c r="M75"/>
      <c r="N75"/>
      <c r="O75"/>
      <c r="P75"/>
      <c r="Q75"/>
      <c r="AC75"/>
    </row>
    <row r="76" spans="1:29" ht="12.75" customHeight="1" x14ac:dyDescent="0.25">
      <c r="A76"/>
      <c r="B76"/>
      <c r="C76"/>
      <c r="D76"/>
      <c r="E76"/>
      <c r="F76"/>
      <c r="G76"/>
      <c r="H76"/>
      <c r="I76"/>
      <c r="J76"/>
      <c r="K76"/>
      <c r="L76"/>
      <c r="M76"/>
      <c r="N76"/>
      <c r="O76"/>
      <c r="P76"/>
      <c r="Q76"/>
      <c r="AC76"/>
    </row>
    <row r="77" spans="1:29" ht="12.75" customHeight="1" x14ac:dyDescent="0.25">
      <c r="A77"/>
      <c r="B77"/>
      <c r="C77"/>
      <c r="D77"/>
      <c r="E77"/>
      <c r="F77"/>
      <c r="G77"/>
      <c r="H77"/>
      <c r="I77"/>
      <c r="J77"/>
      <c r="K77"/>
      <c r="L77"/>
      <c r="M77"/>
      <c r="N77"/>
      <c r="O77"/>
      <c r="P77"/>
      <c r="Q77"/>
      <c r="AC77"/>
    </row>
    <row r="78" spans="1:29" ht="12.75" customHeight="1" x14ac:dyDescent="0.25">
      <c r="A78"/>
      <c r="B78"/>
      <c r="C78"/>
      <c r="D78"/>
      <c r="E78"/>
      <c r="F78"/>
      <c r="G78"/>
      <c r="H78"/>
      <c r="I78"/>
      <c r="J78"/>
      <c r="K78"/>
      <c r="L78"/>
      <c r="M78"/>
      <c r="N78"/>
      <c r="O78"/>
      <c r="P78"/>
      <c r="Q78"/>
      <c r="AC78"/>
    </row>
    <row r="79" spans="1:29" ht="12.75" customHeight="1" x14ac:dyDescent="0.25">
      <c r="A79"/>
      <c r="B79"/>
      <c r="C79"/>
      <c r="D79"/>
      <c r="E79"/>
      <c r="F79"/>
      <c r="G79"/>
      <c r="H79"/>
      <c r="I79"/>
      <c r="J79"/>
      <c r="K79"/>
      <c r="L79"/>
      <c r="M79"/>
      <c r="N79"/>
      <c r="O79"/>
      <c r="P79"/>
      <c r="Q79"/>
      <c r="AC79"/>
    </row>
    <row r="80" spans="1:29" ht="12.75" customHeight="1" x14ac:dyDescent="0.25">
      <c r="A80" s="89" t="s">
        <v>739</v>
      </c>
      <c r="B80"/>
      <c r="C80"/>
      <c r="D80"/>
      <c r="E80"/>
      <c r="F80"/>
      <c r="G80"/>
      <c r="H80"/>
      <c r="I80"/>
      <c r="J80"/>
      <c r="K80"/>
      <c r="L80"/>
      <c r="M80"/>
      <c r="N80"/>
      <c r="O80"/>
      <c r="P80"/>
      <c r="Q80"/>
      <c r="AC80"/>
    </row>
    <row r="81" spans="1:29" ht="12.75" customHeight="1" x14ac:dyDescent="0.25">
      <c r="B81"/>
      <c r="C81"/>
      <c r="D81"/>
      <c r="E81"/>
      <c r="F81"/>
      <c r="G81"/>
      <c r="H81"/>
      <c r="I81"/>
      <c r="J81"/>
      <c r="K81"/>
      <c r="L81"/>
      <c r="M81"/>
      <c r="N81"/>
      <c r="O81"/>
      <c r="P81"/>
      <c r="Q81"/>
      <c r="AC81"/>
    </row>
    <row r="82" spans="1:29" ht="12.75" customHeight="1" x14ac:dyDescent="0.25">
      <c r="A82" s="89"/>
      <c r="B82"/>
      <c r="C82"/>
      <c r="D82"/>
      <c r="E82"/>
      <c r="F82"/>
      <c r="G82"/>
      <c r="H82"/>
      <c r="I82"/>
      <c r="AC82"/>
    </row>
    <row r="83" spans="1:29" ht="12.75" customHeight="1" x14ac:dyDescent="0.25">
      <c r="A83" s="89"/>
      <c r="B83"/>
      <c r="C83"/>
      <c r="D83"/>
      <c r="E83"/>
      <c r="F83"/>
      <c r="G83"/>
      <c r="H83"/>
      <c r="I83"/>
      <c r="AC83"/>
    </row>
    <row r="84" spans="1:29" ht="12.75" customHeight="1" x14ac:dyDescent="0.25">
      <c r="A84" s="103" t="s">
        <v>765</v>
      </c>
      <c r="B84" s="103"/>
      <c r="C84" s="103"/>
      <c r="D84" s="103"/>
      <c r="E84" s="103"/>
      <c r="F84" s="103"/>
      <c r="G84" s="103"/>
      <c r="H84" s="103"/>
      <c r="I84" s="103"/>
      <c r="J84" s="103"/>
      <c r="K84" s="103"/>
      <c r="L84" s="103"/>
      <c r="M84" s="103"/>
      <c r="N84" s="103"/>
      <c r="O84" s="103"/>
      <c r="P84" s="103"/>
      <c r="Q84" s="103"/>
      <c r="R84" s="103"/>
      <c r="S84" s="103"/>
      <c r="T84" s="103"/>
      <c r="AC84"/>
    </row>
    <row r="85" spans="1:29" ht="12.75" customHeight="1" x14ac:dyDescent="0.25">
      <c r="A85" s="89"/>
      <c r="AC85"/>
    </row>
    <row r="86" spans="1:29" ht="12.75" customHeight="1" x14ac:dyDescent="0.25">
      <c r="E86" s="7" t="s">
        <v>753</v>
      </c>
      <c r="AC86"/>
    </row>
    <row r="87" spans="1:29" ht="12.75" customHeight="1" x14ac:dyDescent="0.25">
      <c r="A87" s="7" t="s">
        <v>745</v>
      </c>
      <c r="D87" s="7" t="s">
        <v>744</v>
      </c>
      <c r="E87" s="96" t="s">
        <v>41</v>
      </c>
      <c r="F87" s="97"/>
      <c r="G87" s="97"/>
      <c r="H87" s="97"/>
      <c r="I87" s="97"/>
      <c r="AC87"/>
    </row>
    <row r="88" spans="1:29" ht="12.75" customHeight="1" x14ac:dyDescent="0.25">
      <c r="D88" s="96" t="s">
        <v>41</v>
      </c>
      <c r="E88" s="98">
        <f>COUNTIFS('Base Trabalhos'!$J:$J,"X",'Base Trabalhos'!J:J,"X")</f>
        <v>100</v>
      </c>
      <c r="F88" s="96" t="s">
        <v>42</v>
      </c>
      <c r="G88" s="98"/>
      <c r="H88" s="98"/>
      <c r="I88" s="98"/>
      <c r="J88" s="98"/>
      <c r="K88" s="98"/>
      <c r="L88" s="98"/>
      <c r="M88" s="98"/>
      <c r="N88" s="98"/>
      <c r="O88" s="98"/>
      <c r="P88" s="98"/>
      <c r="AC88"/>
    </row>
    <row r="89" spans="1:29" ht="12.75" customHeight="1" x14ac:dyDescent="0.25">
      <c r="D89" s="96" t="s">
        <v>42</v>
      </c>
      <c r="E89" s="98">
        <f>COUNTIFS('Base Trabalhos'!$K:$K,"X",'Base Trabalhos'!J:J,"X")</f>
        <v>41</v>
      </c>
      <c r="F89" s="98">
        <f>COUNTIFS('Base Trabalhos'!$K:$K,"X",'Base Trabalhos'!K:K,"X")</f>
        <v>60</v>
      </c>
      <c r="G89" s="96" t="s">
        <v>43</v>
      </c>
      <c r="H89" s="98"/>
      <c r="I89" s="98"/>
      <c r="J89" s="98"/>
      <c r="K89" s="98"/>
      <c r="L89" s="98"/>
      <c r="M89" s="98"/>
      <c r="N89" s="98"/>
      <c r="O89" s="98"/>
      <c r="P89" s="98"/>
      <c r="AC89"/>
    </row>
    <row r="90" spans="1:29" ht="12.75" customHeight="1" x14ac:dyDescent="0.25">
      <c r="D90" s="96" t="s">
        <v>43</v>
      </c>
      <c r="E90" s="98">
        <f>COUNTIFS('Base Trabalhos'!$L:$L,"X",'Base Trabalhos'!J:J,"X")</f>
        <v>21</v>
      </c>
      <c r="F90" s="98">
        <f>COUNTIFS('Base Trabalhos'!$L:$L,"X",'Base Trabalhos'!K:K,"X")</f>
        <v>15</v>
      </c>
      <c r="G90" s="98">
        <f>COUNTIFS('Base Trabalhos'!$L:$L,"X",'Base Trabalhos'!L:L,"X")</f>
        <v>37</v>
      </c>
      <c r="H90" s="96" t="s">
        <v>44</v>
      </c>
      <c r="I90" s="98"/>
      <c r="J90" s="98"/>
      <c r="K90" s="98"/>
      <c r="L90" s="98"/>
      <c r="M90" s="98"/>
      <c r="N90" s="98"/>
      <c r="O90" s="98"/>
      <c r="P90" s="98"/>
      <c r="AC90"/>
    </row>
    <row r="91" spans="1:29" ht="12.75" customHeight="1" x14ac:dyDescent="0.25">
      <c r="D91" s="96" t="s">
        <v>44</v>
      </c>
      <c r="E91" s="98">
        <f>COUNTIFS('Base Trabalhos'!$M:$M,"X",'Base Trabalhos'!J:J,"X")</f>
        <v>25</v>
      </c>
      <c r="F91" s="98">
        <f>COUNTIFS('Base Trabalhos'!$M:$M,"X",'Base Trabalhos'!K:K,"X")</f>
        <v>17</v>
      </c>
      <c r="G91" s="98">
        <f>COUNTIFS('Base Trabalhos'!$M:$M,"X",'Base Trabalhos'!L:L,"X")</f>
        <v>13</v>
      </c>
      <c r="H91" s="98">
        <f>COUNTIFS('Base Trabalhos'!$M:$M,"X",'Base Trabalhos'!M:M,"X")</f>
        <v>39</v>
      </c>
      <c r="I91" s="96" t="s">
        <v>45</v>
      </c>
      <c r="J91" s="97"/>
      <c r="K91" s="98"/>
      <c r="L91" s="98"/>
      <c r="M91" s="98"/>
      <c r="N91" s="98"/>
      <c r="O91" s="98"/>
      <c r="P91" s="98"/>
      <c r="AC91"/>
    </row>
    <row r="92" spans="1:29" ht="12.75" customHeight="1" x14ac:dyDescent="0.25">
      <c r="D92" s="96" t="s">
        <v>45</v>
      </c>
      <c r="E92" s="98">
        <f>COUNTIFS('Base Trabalhos'!$N:$N,"X",'Base Trabalhos'!J:J,"X")</f>
        <v>14</v>
      </c>
      <c r="F92" s="98">
        <f>COUNTIFS('Base Trabalhos'!$N:$N,"X",'Base Trabalhos'!K:K,"X")</f>
        <v>11</v>
      </c>
      <c r="G92" s="98">
        <f>COUNTIFS('Base Trabalhos'!$N:$N,"X",'Base Trabalhos'!L:L,"X")</f>
        <v>12</v>
      </c>
      <c r="H92" s="98">
        <f>COUNTIFS('Base Trabalhos'!$N:$N,"X",'Base Trabalhos'!M:M,"X")</f>
        <v>12</v>
      </c>
      <c r="I92" s="98">
        <f>COUNTIFS('Base Trabalhos'!$N:$N,"X",'Base Trabalhos'!N:N,"X")</f>
        <v>25</v>
      </c>
      <c r="J92" s="96" t="s">
        <v>46</v>
      </c>
      <c r="K92" s="98"/>
      <c r="L92" s="98"/>
      <c r="M92" s="98"/>
      <c r="N92" s="98"/>
      <c r="O92" s="98"/>
      <c r="P92" s="98"/>
      <c r="AC92"/>
    </row>
    <row r="93" spans="1:29" ht="12.75" customHeight="1" x14ac:dyDescent="0.25">
      <c r="D93" s="96" t="s">
        <v>46</v>
      </c>
      <c r="E93" s="98">
        <f>COUNTIFS('Base Trabalhos'!$O:$O,"X",'Base Trabalhos'!J:J,"X")</f>
        <v>6</v>
      </c>
      <c r="F93" s="98">
        <f>COUNTIFS('Base Trabalhos'!$O:$O,"X",'Base Trabalhos'!K:K,"X")</f>
        <v>4</v>
      </c>
      <c r="G93" s="98">
        <f>COUNTIFS('Base Trabalhos'!$O:$O,"X",'Base Trabalhos'!L:L,"X")</f>
        <v>4</v>
      </c>
      <c r="H93" s="98">
        <f>COUNTIFS('Base Trabalhos'!$O:$O,"X",'Base Trabalhos'!M:M,"X")</f>
        <v>3</v>
      </c>
      <c r="I93" s="98">
        <f>COUNTIFS('Base Trabalhos'!$O:$O,"X",'Base Trabalhos'!N:N,"X")</f>
        <v>6</v>
      </c>
      <c r="J93" s="98">
        <f>COUNTIFS('Base Trabalhos'!$O:$O,"X",'Base Trabalhos'!O:O,"X")</f>
        <v>9</v>
      </c>
      <c r="K93" s="96" t="s">
        <v>47</v>
      </c>
      <c r="L93" s="98"/>
      <c r="M93" s="98"/>
      <c r="N93" s="98"/>
      <c r="O93" s="98"/>
      <c r="P93" s="98"/>
      <c r="AC93"/>
    </row>
    <row r="94" spans="1:29" ht="12.75" customHeight="1" x14ac:dyDescent="0.25">
      <c r="D94" s="96" t="s">
        <v>47</v>
      </c>
      <c r="E94" s="98">
        <f>COUNTIFS('Base Trabalhos'!$P:$P,"X",'Base Trabalhos'!J:J,"X")</f>
        <v>23</v>
      </c>
      <c r="F94" s="98">
        <f>COUNTIFS('Base Trabalhos'!$P:$P,"X",'Base Trabalhos'!K:K,"X")</f>
        <v>19</v>
      </c>
      <c r="G94" s="98">
        <f>COUNTIFS('Base Trabalhos'!$P:$P,"X",'Base Trabalhos'!L:L,"X")</f>
        <v>15</v>
      </c>
      <c r="H94" s="98">
        <f>COUNTIFS('Base Trabalhos'!$P:$P,"X",'Base Trabalhos'!M:M,"X")</f>
        <v>14</v>
      </c>
      <c r="I94" s="98">
        <f>COUNTIFS('Base Trabalhos'!$P:$P,"X",'Base Trabalhos'!N:N,"X")</f>
        <v>12</v>
      </c>
      <c r="J94" s="98">
        <f>COUNTIFS('Base Trabalhos'!$P:$P,"X",'Base Trabalhos'!O:O,"X")</f>
        <v>5</v>
      </c>
      <c r="K94" s="98">
        <f>COUNTIFS('Base Trabalhos'!$P:$P,"X",'Base Trabalhos'!P:P,"X")</f>
        <v>32</v>
      </c>
      <c r="L94" s="96" t="s">
        <v>752</v>
      </c>
      <c r="M94" s="98"/>
      <c r="N94" s="98"/>
      <c r="O94" s="98"/>
      <c r="P94" s="98"/>
      <c r="AC94"/>
    </row>
    <row r="95" spans="1:29" ht="12.75" customHeight="1" x14ac:dyDescent="0.25">
      <c r="D95" s="96" t="s">
        <v>752</v>
      </c>
      <c r="E95" s="98">
        <f>COUNTIFS('Base Trabalhos'!$Q:$Q,"X",'Base Trabalhos'!J:J,"X")</f>
        <v>32</v>
      </c>
      <c r="F95" s="98">
        <f>COUNTIFS('Base Trabalhos'!$Q:$Q,"X",'Base Trabalhos'!K:K,"X")</f>
        <v>31</v>
      </c>
      <c r="G95" s="98">
        <f>COUNTIFS('Base Trabalhos'!$Q:$Q,"X",'Base Trabalhos'!L:L,"X")</f>
        <v>17</v>
      </c>
      <c r="H95" s="98">
        <f>COUNTIFS('Base Trabalhos'!$Q:$Q,"X",'Base Trabalhos'!M:M,"X")</f>
        <v>16</v>
      </c>
      <c r="I95" s="98">
        <f>COUNTIFS('Base Trabalhos'!$Q:$Q,"X",'Base Trabalhos'!N:N,"X")</f>
        <v>15</v>
      </c>
      <c r="J95" s="98">
        <f>COUNTIFS('Base Trabalhos'!$Q:$Q,"X",'Base Trabalhos'!O:O,"X")</f>
        <v>5</v>
      </c>
      <c r="K95" s="98">
        <f>COUNTIFS('Base Trabalhos'!$Q:$Q,"X",'Base Trabalhos'!P:P,"X")</f>
        <v>16</v>
      </c>
      <c r="L95" s="98">
        <f>COUNTIFS('Base Trabalhos'!$Q:$Q,"X",'Base Trabalhos'!Q:Q,"X")</f>
        <v>72</v>
      </c>
      <c r="M95" s="96" t="s">
        <v>49</v>
      </c>
      <c r="N95" s="98"/>
      <c r="O95" s="98"/>
      <c r="P95" s="98"/>
      <c r="AC95"/>
    </row>
    <row r="96" spans="1:29" ht="12.75" customHeight="1" x14ac:dyDescent="0.25">
      <c r="D96" s="96" t="s">
        <v>49</v>
      </c>
      <c r="E96" s="98">
        <f>COUNTIFS('Base Trabalhos'!$R:$R,"X",'Base Trabalhos'!J:J,"X")</f>
        <v>5</v>
      </c>
      <c r="F96" s="98">
        <f>COUNTIFS('Base Trabalhos'!$R:$R,"X",'Base Trabalhos'!K:K,"X")</f>
        <v>5</v>
      </c>
      <c r="G96" s="98">
        <f>COUNTIFS('Base Trabalhos'!$R:$R,"X",'Base Trabalhos'!L:L,"X")</f>
        <v>5</v>
      </c>
      <c r="H96" s="98">
        <f>COUNTIFS('Base Trabalhos'!$R:$R,"X",'Base Trabalhos'!M:M,"X")</f>
        <v>6</v>
      </c>
      <c r="I96" s="98">
        <f>COUNTIFS('Base Trabalhos'!$R:$R,"X",'Base Trabalhos'!N:N,"X")</f>
        <v>5</v>
      </c>
      <c r="J96" s="98">
        <f>COUNTIFS('Base Trabalhos'!$R:$R,"X",'Base Trabalhos'!O:O,"X")</f>
        <v>2</v>
      </c>
      <c r="K96" s="98">
        <f>COUNTIFS('Base Trabalhos'!$R:$R,"X",'Base Trabalhos'!P:P,"X")</f>
        <v>5</v>
      </c>
      <c r="L96" s="98">
        <f>COUNTIFS('Base Trabalhos'!$R:$R,"X",'Base Trabalhos'!Q:Q,"X")</f>
        <v>5</v>
      </c>
      <c r="M96" s="98">
        <f>COUNTIFS('Base Trabalhos'!$R:$R,"X",'Base Trabalhos'!R:R,"X")</f>
        <v>6</v>
      </c>
      <c r="N96" s="96" t="s">
        <v>751</v>
      </c>
      <c r="O96" s="98"/>
      <c r="P96" s="98"/>
      <c r="AC96"/>
    </row>
    <row r="97" spans="1:33" ht="12.75" customHeight="1" x14ac:dyDescent="0.25">
      <c r="D97" s="96" t="s">
        <v>766</v>
      </c>
      <c r="E97" s="98">
        <f>COUNTIFS('Base Trabalhos'!$S:$S,"X",'Base Trabalhos'!J:J,"X")</f>
        <v>11</v>
      </c>
      <c r="F97" s="98">
        <f>COUNTIFS('Base Trabalhos'!$S:$S,"X",'Base Trabalhos'!K:K,"X")</f>
        <v>11</v>
      </c>
      <c r="G97" s="98">
        <f>COUNTIFS('Base Trabalhos'!$S:$S,"X",'Base Trabalhos'!L:L,"X")</f>
        <v>11</v>
      </c>
      <c r="H97" s="98">
        <f>COUNTIFS('Base Trabalhos'!$S:$S,"X",'Base Trabalhos'!M:M,"X")</f>
        <v>10</v>
      </c>
      <c r="I97" s="98">
        <f>COUNTIFS('Base Trabalhos'!$S:$S,"X",'Base Trabalhos'!N:N,"X")</f>
        <v>10</v>
      </c>
      <c r="J97" s="98">
        <f>COUNTIFS('Base Trabalhos'!$S:$S,"X",'Base Trabalhos'!O:O,"X")</f>
        <v>2</v>
      </c>
      <c r="K97" s="98">
        <f>COUNTIFS('Base Trabalhos'!$S:$S,"X",'Base Trabalhos'!P:P,"X")</f>
        <v>8</v>
      </c>
      <c r="L97" s="98">
        <f>COUNTIFS('Base Trabalhos'!$S:$S,"X",'Base Trabalhos'!Q:Q,"X")</f>
        <v>10</v>
      </c>
      <c r="M97" s="98">
        <f>COUNTIFS('Base Trabalhos'!$S:$S,"X",'Base Trabalhos'!R:R,"X")</f>
        <v>3</v>
      </c>
      <c r="N97" s="98">
        <f>COUNTIFS('Base Trabalhos'!$S:$S,"X",'Base Trabalhos'!S:S,"X")</f>
        <v>24</v>
      </c>
      <c r="O97" s="98"/>
      <c r="P97" s="98"/>
      <c r="AC97"/>
    </row>
    <row r="98" spans="1:33" ht="12.75" customHeight="1" x14ac:dyDescent="0.25">
      <c r="AC98"/>
    </row>
    <row r="99" spans="1:33" ht="12.75" customHeight="1" x14ac:dyDescent="0.25">
      <c r="AC99"/>
    </row>
    <row r="100" spans="1:33" ht="12.75" customHeight="1" x14ac:dyDescent="0.25">
      <c r="A100" s="7" t="s">
        <v>767</v>
      </c>
      <c r="E100" s="96" t="s">
        <v>41</v>
      </c>
      <c r="F100" s="97"/>
      <c r="G100" s="97"/>
      <c r="H100" s="90" t="s">
        <v>754</v>
      </c>
      <c r="I100" s="97"/>
      <c r="J100" s="97"/>
      <c r="K100" s="97"/>
      <c r="L100" s="97"/>
      <c r="M100" s="99">
        <v>5</v>
      </c>
      <c r="N100" s="90" t="s">
        <v>755</v>
      </c>
      <c r="AC100"/>
    </row>
    <row r="101" spans="1:33" ht="12.75" customHeight="1" x14ac:dyDescent="0.2">
      <c r="D101" s="96" t="s">
        <v>41</v>
      </c>
      <c r="E101" s="98">
        <f>COUNTIFS('Base Trabalhos'!$J:$J,"X",'Base Trabalhos'!J:J,"X",'Base Trabalhos'!$Z:$Z,1)</f>
        <v>89</v>
      </c>
      <c r="F101" s="96" t="s">
        <v>42</v>
      </c>
      <c r="G101" s="98"/>
      <c r="H101" s="98"/>
    </row>
    <row r="102" spans="1:33" ht="12.75" customHeight="1" x14ac:dyDescent="0.25">
      <c r="D102" s="96" t="s">
        <v>42</v>
      </c>
      <c r="E102" s="98">
        <f>COUNTIFS('Base Trabalhos'!$K:$K,"X",'Base Trabalhos'!J:J,"X",'Base Trabalhos'!$Z:$Z,1)</f>
        <v>30</v>
      </c>
      <c r="F102" s="98">
        <f>COUNTIFS('Base Trabalhos'!$K:$K,"X",'Base Trabalhos'!K:K,"X",'Base Trabalhos'!$Z:$Z,1)</f>
        <v>49</v>
      </c>
      <c r="G102" s="96" t="s">
        <v>43</v>
      </c>
      <c r="H102" s="98"/>
      <c r="I102" s="98"/>
      <c r="J102" s="98"/>
      <c r="K102" s="98"/>
      <c r="L102" s="98"/>
      <c r="M102" s="98"/>
      <c r="N102" s="98"/>
      <c r="AC102"/>
    </row>
    <row r="103" spans="1:33" ht="12.75" customHeight="1" x14ac:dyDescent="0.25">
      <c r="D103" s="96" t="s">
        <v>43</v>
      </c>
      <c r="E103" s="98">
        <f>COUNTIFS('Base Trabalhos'!$L:$L,"X",'Base Trabalhos'!J:J,"X",'Base Trabalhos'!$Z:$Z,1)</f>
        <v>10</v>
      </c>
      <c r="F103" s="98">
        <f>COUNTIFS('Base Trabalhos'!$L:$L,"X",'Base Trabalhos'!K:K,"X",'Base Trabalhos'!$Z:$Z,1)</f>
        <v>4</v>
      </c>
      <c r="G103" s="98">
        <f>COUNTIFS('Base Trabalhos'!$L:$L,"X",'Base Trabalhos'!L:L,"X",'Base Trabalhos'!$Z:$Z,1)</f>
        <v>26</v>
      </c>
      <c r="H103" s="96" t="s">
        <v>44</v>
      </c>
      <c r="I103" s="98"/>
      <c r="J103" s="98"/>
      <c r="K103" s="98"/>
      <c r="L103" s="98"/>
      <c r="M103" s="98"/>
      <c r="N103" s="98"/>
      <c r="AC103"/>
    </row>
    <row r="104" spans="1:33" ht="12.75" customHeight="1" x14ac:dyDescent="0.25">
      <c r="D104" s="96" t="s">
        <v>44</v>
      </c>
      <c r="E104" s="98">
        <f>COUNTIFS('Base Trabalhos'!$M:$M,"X",'Base Trabalhos'!J:J,"X",'Base Trabalhos'!$Z:$Z,1)</f>
        <v>15</v>
      </c>
      <c r="F104" s="98">
        <f>COUNTIFS('Base Trabalhos'!$M:$M,"X",'Base Trabalhos'!K:K,"X",'Base Trabalhos'!$Z:$Z,1)</f>
        <v>7</v>
      </c>
      <c r="G104" s="98">
        <f>COUNTIFS('Base Trabalhos'!$M:$M,"X",'Base Trabalhos'!L:L,"X",'Base Trabalhos'!$Z:$Z,1)</f>
        <v>3</v>
      </c>
      <c r="H104" s="98">
        <f>COUNTIFS('Base Trabalhos'!$M:$M,"X",'Base Trabalhos'!M:M,"X",'Base Trabalhos'!$Z:$Z,1)</f>
        <v>29</v>
      </c>
      <c r="I104" s="96" t="s">
        <v>45</v>
      </c>
      <c r="J104" s="97"/>
      <c r="K104" s="98"/>
      <c r="L104" s="98"/>
      <c r="M104" s="98"/>
      <c r="N104" s="98"/>
      <c r="AC104"/>
    </row>
    <row r="105" spans="1:33" ht="12.75" customHeight="1" x14ac:dyDescent="0.25">
      <c r="D105" s="96" t="s">
        <v>45</v>
      </c>
      <c r="E105" s="98">
        <f>COUNTIFS('Base Trabalhos'!$N:$N,"X",'Base Trabalhos'!J:J,"X",'Base Trabalhos'!$Z:$Z,1)</f>
        <v>4</v>
      </c>
      <c r="F105" s="98">
        <f>COUNTIFS('Base Trabalhos'!$N:$N,"X",'Base Trabalhos'!K:K,"X",'Base Trabalhos'!$Z:$Z,1)</f>
        <v>1</v>
      </c>
      <c r="G105" s="98">
        <f>COUNTIFS('Base Trabalhos'!$N:$N,"X",'Base Trabalhos'!L:L,"X",'Base Trabalhos'!$Z:$Z,1)</f>
        <v>2</v>
      </c>
      <c r="H105" s="98">
        <f>COUNTIFS('Base Trabalhos'!$N:$N,"X",'Base Trabalhos'!M:M,"X",'Base Trabalhos'!$Z:$Z,1)</f>
        <v>3</v>
      </c>
      <c r="I105" s="98">
        <f>COUNTIFS('Base Trabalhos'!$N:$N,"X",'Base Trabalhos'!N:N,"X",'Base Trabalhos'!$Z:$Z,1)</f>
        <v>15</v>
      </c>
      <c r="J105" s="96" t="s">
        <v>46</v>
      </c>
      <c r="K105" s="98"/>
      <c r="L105" s="98"/>
      <c r="M105" s="98"/>
      <c r="N105" s="98"/>
      <c r="AC105"/>
    </row>
    <row r="106" spans="1:33" ht="12.75" customHeight="1" x14ac:dyDescent="0.25">
      <c r="D106" s="96" t="s">
        <v>46</v>
      </c>
      <c r="E106" s="98">
        <f>COUNTIFS('Base Trabalhos'!$O:$O,"X",'Base Trabalhos'!J:J,"X",'Base Trabalhos'!$Z:$Z,1)</f>
        <v>3</v>
      </c>
      <c r="F106" s="98">
        <f>COUNTIFS('Base Trabalhos'!$O:$O,"X",'Base Trabalhos'!K:K,"X",'Base Trabalhos'!$Z:$Z,1)</f>
        <v>1</v>
      </c>
      <c r="G106" s="98">
        <f>COUNTIFS('Base Trabalhos'!$O:$O,"X",'Base Trabalhos'!L:L,"X",'Base Trabalhos'!$Z:$Z,1)</f>
        <v>1</v>
      </c>
      <c r="H106" s="98">
        <f>COUNTIFS('Base Trabalhos'!$O:$O,"X",'Base Trabalhos'!M:M,"X",'Base Trabalhos'!$Z:$Z,1)</f>
        <v>0</v>
      </c>
      <c r="I106" s="98">
        <f>COUNTIFS('Base Trabalhos'!$O:$O,"X",'Base Trabalhos'!N:N,"X",'Base Trabalhos'!$Z:$Z,1)</f>
        <v>3</v>
      </c>
      <c r="J106" s="98">
        <f>COUNTIFS('Base Trabalhos'!$O:$O,"X",'Base Trabalhos'!O:O,"X",'Base Trabalhos'!$Z:$Z,1)</f>
        <v>6</v>
      </c>
      <c r="K106" s="96" t="s">
        <v>47</v>
      </c>
      <c r="L106" s="98"/>
      <c r="M106" s="98"/>
      <c r="N106" s="98"/>
      <c r="AC106"/>
    </row>
    <row r="107" spans="1:33" ht="12.75" customHeight="1" x14ac:dyDescent="0.25">
      <c r="D107" s="96" t="s">
        <v>47</v>
      </c>
      <c r="E107" s="98">
        <f>COUNTIFS('Base Trabalhos'!$P:$P,"X",'Base Trabalhos'!J:J,"X",'Base Trabalhos'!$Z:$Z,1)</f>
        <v>12</v>
      </c>
      <c r="F107" s="98">
        <f>COUNTIFS('Base Trabalhos'!$P:$P,"X",'Base Trabalhos'!K:K,"X",'Base Trabalhos'!$Z:$Z,1)</f>
        <v>8</v>
      </c>
      <c r="G107" s="98">
        <f>COUNTIFS('Base Trabalhos'!$P:$P,"X",'Base Trabalhos'!L:L,"X",'Base Trabalhos'!$Z:$Z,1)</f>
        <v>4</v>
      </c>
      <c r="H107" s="98">
        <f>COUNTIFS('Base Trabalhos'!$P:$P,"X",'Base Trabalhos'!M:M,"X",'Base Trabalhos'!$Z:$Z,1)</f>
        <v>4</v>
      </c>
      <c r="I107" s="98">
        <f>COUNTIFS('Base Trabalhos'!$P:$P,"X",'Base Trabalhos'!N:N,"X",'Base Trabalhos'!$Z:$Z,1)</f>
        <v>2</v>
      </c>
      <c r="J107" s="98">
        <f>COUNTIFS('Base Trabalhos'!$P:$P,"X",'Base Trabalhos'!O:O,"X",'Base Trabalhos'!$Z:$Z,1)</f>
        <v>2</v>
      </c>
      <c r="K107" s="98">
        <f>COUNTIFS('Base Trabalhos'!$P:$P,"X",'Base Trabalhos'!P:P,"X",'Base Trabalhos'!$Z:$Z,1)</f>
        <v>21</v>
      </c>
      <c r="L107" s="96" t="s">
        <v>752</v>
      </c>
      <c r="M107" s="98"/>
      <c r="N107" s="98"/>
      <c r="AC107"/>
    </row>
    <row r="108" spans="1:33" ht="12.75" customHeight="1" x14ac:dyDescent="0.25">
      <c r="D108" s="96" t="s">
        <v>752</v>
      </c>
      <c r="E108" s="98">
        <f>COUNTIFS('Base Trabalhos'!$Q:$Q,"X",'Base Trabalhos'!J:J,"X",'Base Trabalhos'!$Z:$Z,1)</f>
        <v>21</v>
      </c>
      <c r="F108" s="98">
        <f>COUNTIFS('Base Trabalhos'!$Q:$Q,"X",'Base Trabalhos'!K:K,"X",'Base Trabalhos'!$Z:$Z,1)</f>
        <v>20</v>
      </c>
      <c r="G108" s="98">
        <f>COUNTIFS('Base Trabalhos'!$Q:$Q,"X",'Base Trabalhos'!L:L,"X",'Base Trabalhos'!$Z:$Z,1)</f>
        <v>6</v>
      </c>
      <c r="H108" s="98">
        <f>COUNTIFS('Base Trabalhos'!$Q:$Q,"X",'Base Trabalhos'!M:M,"X",'Base Trabalhos'!$Z:$Z,1)</f>
        <v>6</v>
      </c>
      <c r="I108" s="98">
        <f>COUNTIFS('Base Trabalhos'!$Q:$Q,"X",'Base Trabalhos'!N:N,"X",'Base Trabalhos'!$Z:$Z,1)</f>
        <v>5</v>
      </c>
      <c r="J108" s="98">
        <f>COUNTIFS('Base Trabalhos'!$Q:$Q,"X",'Base Trabalhos'!O:O,"X",'Base Trabalhos'!$Z:$Z,1)</f>
        <v>2</v>
      </c>
      <c r="K108" s="98">
        <f>COUNTIFS('Base Trabalhos'!$Q:$Q,"X",'Base Trabalhos'!P:P,"X",'Base Trabalhos'!$Z:$Z,1)</f>
        <v>5</v>
      </c>
      <c r="L108" s="98">
        <f>COUNTIFS('Base Trabalhos'!$Q:$Q,"X",'Base Trabalhos'!Q:Q,"X",'Base Trabalhos'!$Z:$Z,1)</f>
        <v>61</v>
      </c>
      <c r="M108" s="96" t="s">
        <v>49</v>
      </c>
      <c r="N108" s="98"/>
      <c r="AC108"/>
    </row>
    <row r="109" spans="1:33" ht="12.75" customHeight="1" x14ac:dyDescent="0.2">
      <c r="D109" s="96" t="s">
        <v>49</v>
      </c>
      <c r="E109" s="98">
        <f>COUNTIFS('Base Trabalhos'!$R:$R,"X",'Base Trabalhos'!J:J,"X",'Base Trabalhos'!$Z:$Z,1)</f>
        <v>1</v>
      </c>
      <c r="F109" s="98">
        <f>COUNTIFS('Base Trabalhos'!$R:$R,"X",'Base Trabalhos'!K:K,"X",'Base Trabalhos'!$Z:$Z,1)</f>
        <v>1</v>
      </c>
      <c r="G109" s="98">
        <f>COUNTIFS('Base Trabalhos'!$R:$R,"X",'Base Trabalhos'!L:L,"X",'Base Trabalhos'!$Z:$Z,1)</f>
        <v>1</v>
      </c>
      <c r="H109" s="98">
        <f>COUNTIFS('Base Trabalhos'!$R:$R,"X",'Base Trabalhos'!M:M,"X",'Base Trabalhos'!$Z:$Z,1)</f>
        <v>2</v>
      </c>
      <c r="I109" s="98">
        <f>COUNTIFS('Base Trabalhos'!$R:$R,"X",'Base Trabalhos'!N:N,"X",'Base Trabalhos'!$Z:$Z,1)</f>
        <v>1</v>
      </c>
      <c r="J109" s="98">
        <f>COUNTIFS('Base Trabalhos'!$R:$R,"X",'Base Trabalhos'!O:O,"X",'Base Trabalhos'!$Z:$Z,1)</f>
        <v>0</v>
      </c>
      <c r="K109" s="98">
        <f>COUNTIFS('Base Trabalhos'!$R:$R,"X",'Base Trabalhos'!P:P,"X",'Base Trabalhos'!$Z:$Z,1)</f>
        <v>1</v>
      </c>
      <c r="L109" s="98">
        <f>COUNTIFS('Base Trabalhos'!$R:$R,"X",'Base Trabalhos'!Q:Q,"X",'Base Trabalhos'!$Z:$Z,1)</f>
        <v>1</v>
      </c>
      <c r="M109" s="98">
        <f>COUNTIFS('Base Trabalhos'!$R:$R,"X",'Base Trabalhos'!R:R,"X",'Base Trabalhos'!$Z:$Z,1)</f>
        <v>2</v>
      </c>
      <c r="N109" s="96" t="s">
        <v>751</v>
      </c>
    </row>
    <row r="110" spans="1:33" ht="12.75" customHeight="1" x14ac:dyDescent="0.2">
      <c r="D110" s="96" t="s">
        <v>766</v>
      </c>
      <c r="E110" s="98">
        <f>COUNTIFS('Base Trabalhos'!$S:$S,"X",'Base Trabalhos'!J:J,"X",'Base Trabalhos'!$Z:$Z,1)</f>
        <v>3</v>
      </c>
      <c r="F110" s="98">
        <f>COUNTIFS('Base Trabalhos'!$S:$S,"X",'Base Trabalhos'!K:K,"X",'Base Trabalhos'!$Z:$Z,1)</f>
        <v>3</v>
      </c>
      <c r="G110" s="98">
        <f>COUNTIFS('Base Trabalhos'!$S:$S,"X",'Base Trabalhos'!L:L,"X",'Base Trabalhos'!$Z:$Z,1)</f>
        <v>3</v>
      </c>
      <c r="H110" s="98">
        <f>COUNTIFS('Base Trabalhos'!$S:$S,"X",'Base Trabalhos'!M:M,"X",'Base Trabalhos'!$Z:$Z,1)</f>
        <v>2</v>
      </c>
      <c r="I110" s="98">
        <f>COUNTIFS('Base Trabalhos'!$S:$S,"X",'Base Trabalhos'!N:N,"X",'Base Trabalhos'!$Z:$Z,1)</f>
        <v>2</v>
      </c>
      <c r="J110" s="98">
        <f>COUNTIFS('Base Trabalhos'!$S:$S,"X",'Base Trabalhos'!O:O,"X",'Base Trabalhos'!$Z:$Z,1)</f>
        <v>0</v>
      </c>
      <c r="K110" s="98">
        <f>COUNTIFS('Base Trabalhos'!$S:$S,"X",'Base Trabalhos'!P:P,"X",'Base Trabalhos'!$Z:$Z,1)</f>
        <v>0</v>
      </c>
      <c r="L110" s="98">
        <f>COUNTIFS('Base Trabalhos'!$S:$S,"X",'Base Trabalhos'!Q:Q,"X",'Base Trabalhos'!$Z:$Z,1)</f>
        <v>2</v>
      </c>
      <c r="M110" s="98">
        <f>COUNTIFS('Base Trabalhos'!$S:$S,"X",'Base Trabalhos'!R:R,"X",'Base Trabalhos'!$Z:$Z,1)</f>
        <v>0</v>
      </c>
      <c r="N110" s="98">
        <f>COUNTIFS('Base Trabalhos'!$S:$S,"X",'Base Trabalhos'!S:S,"X",'Base Trabalhos'!$Z:$Z,1)</f>
        <v>16</v>
      </c>
    </row>
    <row r="111" spans="1:33" ht="12.75" customHeight="1" x14ac:dyDescent="0.2"/>
    <row r="112" spans="1:33" ht="12.75" customHeight="1" x14ac:dyDescent="0.2">
      <c r="V112" s="62"/>
      <c r="W112" s="62"/>
      <c r="X112" s="62"/>
      <c r="Y112" s="62"/>
      <c r="Z112" s="62"/>
      <c r="AA112" s="62"/>
      <c r="AB112" s="62"/>
      <c r="AC112" s="62"/>
      <c r="AD112" s="62"/>
      <c r="AE112" s="62"/>
      <c r="AF112" s="62"/>
      <c r="AG112" s="62"/>
    </row>
    <row r="113" spans="1:29" ht="12.75" customHeight="1" x14ac:dyDescent="0.25">
      <c r="E113" s="7" t="s">
        <v>753</v>
      </c>
      <c r="AC113"/>
    </row>
    <row r="114" spans="1:29" ht="12.75" customHeight="1" x14ac:dyDescent="0.25">
      <c r="A114" s="7" t="s">
        <v>746</v>
      </c>
      <c r="C114" s="7" t="s">
        <v>744</v>
      </c>
      <c r="D114" s="7" t="s">
        <v>742</v>
      </c>
      <c r="E114" s="96" t="s">
        <v>41</v>
      </c>
      <c r="P114"/>
      <c r="Q114"/>
      <c r="AC114"/>
    </row>
    <row r="115" spans="1:29" ht="12" customHeight="1" x14ac:dyDescent="0.25">
      <c r="B115" s="92" t="s">
        <v>743</v>
      </c>
      <c r="C115" s="114" t="s">
        <v>48</v>
      </c>
      <c r="D115" s="96" t="s">
        <v>41</v>
      </c>
      <c r="E115" s="95">
        <f ca="1">IFERROR(COUNTIFS('Base Trabalhos'!$J$2:$J$1000,"X",'Base Trabalhos'!J$2:J$1000,"X",OFFSET('Base Trabalhos'!$I$2,0,MATCH('Análises Trabalhos'!$C$115,'Análises Trabalhos'!$I$2:$T$2,0),999,1),"X"),0)</f>
        <v>32</v>
      </c>
      <c r="F115" s="96" t="s">
        <v>42</v>
      </c>
      <c r="P115"/>
      <c r="Q115"/>
      <c r="AC115"/>
    </row>
    <row r="116" spans="1:29" ht="12" customHeight="1" x14ac:dyDescent="0.25">
      <c r="C116" s="115"/>
      <c r="D116" s="96" t="s">
        <v>42</v>
      </c>
      <c r="E116" s="95">
        <f ca="1">IFERROR(COUNTIFS('Base Trabalhos'!$K$2:$K$1000,"X",'Base Trabalhos'!J$2:J$1000,"X",OFFSET('Base Trabalhos'!$I$2,0,MATCH('Análises Trabalhos'!$C$115,'Análises Trabalhos'!$I$2:$T$2,0),999,1),"X"),0)</f>
        <v>26</v>
      </c>
      <c r="F116" s="95">
        <f ca="1">IFERROR(COUNTIFS('Base Trabalhos'!$K$2:$K$1000,"X",'Base Trabalhos'!K$2:K$1000,"X",OFFSET('Base Trabalhos'!$I$2,0,MATCH('Análises Trabalhos'!$C$115,'Análises Trabalhos'!$I$2:$T$2,0),999,1),"X"),0)</f>
        <v>31</v>
      </c>
      <c r="G116" s="96" t="s">
        <v>43</v>
      </c>
      <c r="AC116"/>
    </row>
    <row r="117" spans="1:29" ht="12" customHeight="1" x14ac:dyDescent="0.25">
      <c r="C117" s="115"/>
      <c r="D117" s="96" t="s">
        <v>43</v>
      </c>
      <c r="E117" s="95">
        <f ca="1">IFERROR(COUNTIFS('Base Trabalhos'!$L$2:$L$1000,"X",'Base Trabalhos'!J$2:J$1000,"X",OFFSET('Base Trabalhos'!$I$2,0,MATCH('Análises Trabalhos'!$C$115,'Análises Trabalhos'!$I$2:$T$2,0),999,1),"X"),0)</f>
        <v>15</v>
      </c>
      <c r="F117" s="95">
        <f ca="1">IFERROR(COUNTIFS('Base Trabalhos'!$L$2:$L$1000,"X",'Base Trabalhos'!K$2:K$1000,"X",OFFSET('Base Trabalhos'!$I$2,0,MATCH('Análises Trabalhos'!$C$115,'Análises Trabalhos'!$I$2:$T$2,0),999,1),"X"),0)</f>
        <v>14</v>
      </c>
      <c r="G117" s="95">
        <f ca="1">IFERROR(COUNTIFS('Base Trabalhos'!$L$2:$L$1000,"X",'Base Trabalhos'!L$2:L$1000,"X",OFFSET('Base Trabalhos'!$I$2,0,MATCH('Análises Trabalhos'!$C$115,'Análises Trabalhos'!$I$2:$T$2,0),999,1),"X"),0)</f>
        <v>17</v>
      </c>
      <c r="H117" s="96" t="s">
        <v>44</v>
      </c>
      <c r="AC117"/>
    </row>
    <row r="118" spans="1:29" ht="12" customHeight="1" x14ac:dyDescent="0.25">
      <c r="C118" s="115"/>
      <c r="D118" s="96" t="s">
        <v>44</v>
      </c>
      <c r="E118" s="95">
        <f ca="1">IFERROR(COUNTIFS('Base Trabalhos'!$M$2:$M$1000,"X",'Base Trabalhos'!J$2:J$1000,"X",OFFSET('Base Trabalhos'!$I$2,0,MATCH('Análises Trabalhos'!$C$115,'Análises Trabalhos'!$I$2:$T$2,0),999,1),"X"),0)</f>
        <v>14</v>
      </c>
      <c r="F118" s="95">
        <f ca="1">IFERROR(COUNTIFS('Base Trabalhos'!$M$2:$M$1000,"X",'Base Trabalhos'!K$2:K$1000,"X",OFFSET('Base Trabalhos'!$I$2,0,MATCH('Análises Trabalhos'!$C$115,'Análises Trabalhos'!$I$2:$T$2,0),999,1),"X"),0)</f>
        <v>12</v>
      </c>
      <c r="G118" s="95">
        <f ca="1">IFERROR(COUNTIFS('Base Trabalhos'!$M$2:$M$1000,"X",'Base Trabalhos'!L$2:L$1000,"X",OFFSET('Base Trabalhos'!$I$2,0,MATCH('Análises Trabalhos'!$C$115,'Análises Trabalhos'!$I$2:$T$2,0),999,1),"X"),0)</f>
        <v>11</v>
      </c>
      <c r="H118" s="95">
        <f ca="1">IFERROR(COUNTIFS('Base Trabalhos'!$M$2:$M$1000,"X",'Base Trabalhos'!M$2:M$1000,"X",OFFSET('Base Trabalhos'!$I$2,0,MATCH('Análises Trabalhos'!$C$115,'Análises Trabalhos'!$I$2:$T$2,0),999,1),"X"),0)</f>
        <v>16</v>
      </c>
      <c r="I118" s="96" t="s">
        <v>45</v>
      </c>
      <c r="AC118"/>
    </row>
    <row r="119" spans="1:29" ht="12" customHeight="1" x14ac:dyDescent="0.25">
      <c r="C119" s="115"/>
      <c r="D119" s="96" t="s">
        <v>45</v>
      </c>
      <c r="E119" s="95">
        <f ca="1">IFERROR(COUNTIFS('Base Trabalhos'!$N$2:$N$1000,"X",'Base Trabalhos'!J$2:J$1000,"X",OFFSET('Base Trabalhos'!$I$2,0,MATCH('Análises Trabalhos'!$C$115,'Análises Trabalhos'!$I$2:$T$2,0),999,1),"X"),0)</f>
        <v>12</v>
      </c>
      <c r="F119" s="95">
        <f ca="1">IFERROR(COUNTIFS('Base Trabalhos'!$N$2:$N$1000,"X",'Base Trabalhos'!K$2:K$1000,"X",OFFSET('Base Trabalhos'!$I$2,0,MATCH('Análises Trabalhos'!$C$115,'Análises Trabalhos'!$I$2:$T$2,0),999,1),"X"),0)</f>
        <v>11</v>
      </c>
      <c r="G119" s="95">
        <f ca="1">IFERROR(COUNTIFS('Base Trabalhos'!$N$2:$N$1000,"X",'Base Trabalhos'!L$2:L$1000,"X",OFFSET('Base Trabalhos'!$I$2,0,MATCH('Análises Trabalhos'!$C$115,'Análises Trabalhos'!$I$2:$T$2,0),999,1),"X"),0)</f>
        <v>11</v>
      </c>
      <c r="H119" s="95">
        <f ca="1">IFERROR(COUNTIFS('Base Trabalhos'!$N$2:$N$1000,"X",'Base Trabalhos'!M$2:M$1000,"X",OFFSET('Base Trabalhos'!$I$2,0,MATCH('Análises Trabalhos'!$C$115,'Análises Trabalhos'!$I$2:$T$2,0),999,1),"X"),0)</f>
        <v>11</v>
      </c>
      <c r="I119" s="95">
        <f ca="1">IFERROR(COUNTIFS('Base Trabalhos'!$N$2:$N$1000,"X",'Base Trabalhos'!N$2:N$1000,"X",OFFSET('Base Trabalhos'!$I$2,0,MATCH('Análises Trabalhos'!$C$115,'Análises Trabalhos'!$I$2:$T$2,0),999,1),"X"),0)</f>
        <v>15</v>
      </c>
      <c r="J119" s="96" t="s">
        <v>46</v>
      </c>
      <c r="AC119"/>
    </row>
    <row r="120" spans="1:29" ht="12" customHeight="1" x14ac:dyDescent="0.25">
      <c r="C120" s="115"/>
      <c r="D120" s="96" t="s">
        <v>46</v>
      </c>
      <c r="E120" s="95">
        <f ca="1">IFERROR(COUNTIFS('Base Trabalhos'!$O$2:$O$1000,"X",'Base Trabalhos'!J$2:J$1000,"X",OFFSET('Base Trabalhos'!$I$2,0,MATCH('Análises Trabalhos'!$C$115,'Análises Trabalhos'!$I$2:$T$2,0),999,1),"X"),0)</f>
        <v>3</v>
      </c>
      <c r="F120" s="95">
        <f ca="1">IFERROR(COUNTIFS('Base Trabalhos'!$O$2:$O$1000,"X",'Base Trabalhos'!K$2:K$1000,"X",OFFSET('Base Trabalhos'!$I$2,0,MATCH('Análises Trabalhos'!$C$115,'Análises Trabalhos'!$I$2:$T$2,0),999,1),"X"),0)</f>
        <v>3</v>
      </c>
      <c r="G120" s="95">
        <f ca="1">IFERROR(COUNTIFS('Base Trabalhos'!$O$2:$O$1000,"X",'Base Trabalhos'!L$2:L$1000,"X",OFFSET('Base Trabalhos'!$I$2,0,MATCH('Análises Trabalhos'!$C$115,'Análises Trabalhos'!$I$2:$T$2,0),999,1),"X"),0)</f>
        <v>3</v>
      </c>
      <c r="H120" s="95">
        <f ca="1">IFERROR(COUNTIFS('Base Trabalhos'!$O$2:$O$1000,"X",'Base Trabalhos'!M$2:M$1000,"X",OFFSET('Base Trabalhos'!$I$2,0,MATCH('Análises Trabalhos'!$C$115,'Análises Trabalhos'!$I$2:$T$2,0),999,1),"X"),0)</f>
        <v>3</v>
      </c>
      <c r="I120" s="95">
        <f ca="1">IFERROR(COUNTIFS('Base Trabalhos'!$O$2:$O$1000,"X",'Base Trabalhos'!N$2:N$1000,"X",OFFSET('Base Trabalhos'!$I$2,0,MATCH('Análises Trabalhos'!$C$115,'Análises Trabalhos'!$I$2:$T$2,0),999,1),"X"),0)</f>
        <v>4</v>
      </c>
      <c r="J120" s="95">
        <f ca="1">IFERROR(COUNTIFS('Base Trabalhos'!$O$2:$O$1000,"X",'Base Trabalhos'!O$2:O$1000,"X",OFFSET('Base Trabalhos'!$I$2,0,MATCH('Análises Trabalhos'!$C$115,'Análises Trabalhos'!$I$2:$T$2,0),999,1),"X"),0)</f>
        <v>5</v>
      </c>
      <c r="K120" s="96" t="s">
        <v>47</v>
      </c>
      <c r="AC120"/>
    </row>
    <row r="121" spans="1:29" ht="12" customHeight="1" x14ac:dyDescent="0.25">
      <c r="C121" s="115"/>
      <c r="D121" s="96" t="s">
        <v>47</v>
      </c>
      <c r="E121" s="95">
        <f ca="1">IFERROR(COUNTIFS('Base Trabalhos'!$P$2:$P$1000,"X",'Base Trabalhos'!J$2:J$1000,"X",OFFSET('Base Trabalhos'!$I$2,0,MATCH('Análises Trabalhos'!$C$115,'Análises Trabalhos'!$I$2:$T$2,0),999,1),"X"),0)</f>
        <v>15</v>
      </c>
      <c r="F121" s="95">
        <f ca="1">IFERROR(COUNTIFS('Base Trabalhos'!$P$2:$P$1000,"X",'Base Trabalhos'!K$2:K$1000,"X",OFFSET('Base Trabalhos'!$I$2,0,MATCH('Análises Trabalhos'!$C$115,'Análises Trabalhos'!$I$2:$T$2,0),999,1),"X"),0)</f>
        <v>15</v>
      </c>
      <c r="G121" s="95">
        <f ca="1">IFERROR(COUNTIFS('Base Trabalhos'!$P$2:$P$1000,"X",'Base Trabalhos'!L$2:L$1000,"X",OFFSET('Base Trabalhos'!$I$2,0,MATCH('Análises Trabalhos'!$C$115,'Análises Trabalhos'!$I$2:$T$2,0),999,1),"X"),0)</f>
        <v>12</v>
      </c>
      <c r="H121" s="95">
        <f ca="1">IFERROR(COUNTIFS('Base Trabalhos'!$P$2:$P$1000,"X",'Base Trabalhos'!M$2:M$1000,"X",OFFSET('Base Trabalhos'!$I$2,0,MATCH('Análises Trabalhos'!$C$115,'Análises Trabalhos'!$I$2:$T$2,0),999,1),"X"),0)</f>
        <v>10</v>
      </c>
      <c r="I121" s="95">
        <f ca="1">IFERROR(COUNTIFS('Base Trabalhos'!$P$2:$P$1000,"X",'Base Trabalhos'!N$2:N$1000,"X",OFFSET('Base Trabalhos'!$I$2,0,MATCH('Análises Trabalhos'!$C$115,'Análises Trabalhos'!$I$2:$T$2,0),999,1),"X"),0)</f>
        <v>10</v>
      </c>
      <c r="J121" s="95">
        <f ca="1">IFERROR(COUNTIFS('Base Trabalhos'!$P$2:$P$1000,"X",'Base Trabalhos'!O$2:O$1000,"X",OFFSET('Base Trabalhos'!$I$2,0,MATCH('Análises Trabalhos'!$C$115,'Análises Trabalhos'!$I$2:$T$2,0),999,1),"X"),0)</f>
        <v>3</v>
      </c>
      <c r="K121" s="95">
        <f ca="1">IFERROR(COUNTIFS('Base Trabalhos'!$P$2:$P$1000,"X",'Base Trabalhos'!P$2:P$1000,"X",OFFSET('Base Trabalhos'!$I$2,0,MATCH('Análises Trabalhos'!$C$115,'Análises Trabalhos'!$I$2:$T$2,0),999,1),"X"),0)</f>
        <v>16</v>
      </c>
      <c r="L121" s="96" t="s">
        <v>752</v>
      </c>
      <c r="AC121"/>
    </row>
    <row r="122" spans="1:29" ht="12" customHeight="1" x14ac:dyDescent="0.25">
      <c r="C122" s="115"/>
      <c r="D122" s="96" t="s">
        <v>48</v>
      </c>
      <c r="E122" s="95">
        <f ca="1">IFERROR(COUNTIFS('Base Trabalhos'!$Q$2:$Q$1000,"X",'Base Trabalhos'!J$2:J$1000,"X",OFFSET('Base Trabalhos'!$I$2,0,MATCH('Análises Trabalhos'!$C$115,'Análises Trabalhos'!$I$2:$T$2,0),999,1),"X"),0)</f>
        <v>32</v>
      </c>
      <c r="F122" s="95">
        <f ca="1">IFERROR(COUNTIFS('Base Trabalhos'!$Q$2:$Q$1000,"X",'Base Trabalhos'!K$2:K$1000,"X",OFFSET('Base Trabalhos'!$I$2,0,MATCH('Análises Trabalhos'!$C$115,'Análises Trabalhos'!$I$2:$T$2,0),999,1),"X"),0)</f>
        <v>31</v>
      </c>
      <c r="G122" s="95">
        <f ca="1">IFERROR(COUNTIFS('Base Trabalhos'!$Q$2:$Q$1000,"X",'Base Trabalhos'!L$2:L$1000,"X",OFFSET('Base Trabalhos'!$I$2,0,MATCH('Análises Trabalhos'!$C$115,'Análises Trabalhos'!$I$2:$T$2,0),999,1),"X"),0)</f>
        <v>17</v>
      </c>
      <c r="H122" s="95">
        <f ca="1">IFERROR(COUNTIFS('Base Trabalhos'!$Q$2:$Q$1000,"X",'Base Trabalhos'!M$2:M$1000,"X",OFFSET('Base Trabalhos'!$I$2,0,MATCH('Análises Trabalhos'!$C$115,'Análises Trabalhos'!$I$2:$T$2,0),999,1),"X"),0)</f>
        <v>16</v>
      </c>
      <c r="I122" s="95">
        <f ca="1">IFERROR(COUNTIFS('Base Trabalhos'!$Q$2:$Q$1000,"X",'Base Trabalhos'!N$2:N$1000,"X",OFFSET('Base Trabalhos'!$I$2,0,MATCH('Análises Trabalhos'!$C$115,'Análises Trabalhos'!$I$2:$T$2,0),999,1),"X"),0)</f>
        <v>15</v>
      </c>
      <c r="J122" s="95">
        <f ca="1">IFERROR(COUNTIFS('Base Trabalhos'!$Q$2:$Q$1000,"X",'Base Trabalhos'!O$2:O$1000,"X",OFFSET('Base Trabalhos'!$I$2,0,MATCH('Análises Trabalhos'!$C$115,'Análises Trabalhos'!$I$2:$T$2,0),999,1),"X"),0)</f>
        <v>5</v>
      </c>
      <c r="K122" s="95">
        <f ca="1">IFERROR(COUNTIFS('Base Trabalhos'!$Q$2:$Q$1000,"X",'Base Trabalhos'!P$2:P$1000,"X",OFFSET('Base Trabalhos'!$I$2,0,MATCH('Análises Trabalhos'!$C$115,'Análises Trabalhos'!$I$2:$T$2,0),999,1),"X"),0)</f>
        <v>16</v>
      </c>
      <c r="L122" s="95">
        <f ca="1">IFERROR(COUNTIFS('Base Trabalhos'!$Q$2:$Q$1000,"X",'Base Trabalhos'!Q$2:Q$1000,"X",OFFSET('Base Trabalhos'!$I$2,0,MATCH('Análises Trabalhos'!$C$115,'Análises Trabalhos'!$I$2:$T$2,0),999,1),"X"),0)</f>
        <v>72</v>
      </c>
      <c r="M122" s="96" t="s">
        <v>49</v>
      </c>
      <c r="AC122"/>
    </row>
    <row r="123" spans="1:29" ht="12" customHeight="1" x14ac:dyDescent="0.25">
      <c r="C123" s="115"/>
      <c r="D123" s="96" t="s">
        <v>49</v>
      </c>
      <c r="E123" s="95">
        <f ca="1">IFERROR(COUNTIFS('Base Trabalhos'!$R$2:$R$1000,"X",'Base Trabalhos'!J$2:J$1000,"X",OFFSET('Base Trabalhos'!$I$2,0,MATCH('Análises Trabalhos'!$C$115,'Análises Trabalhos'!$I$2:$T$2,0),999,1),"X"),0)</f>
        <v>5</v>
      </c>
      <c r="F123" s="95">
        <f ca="1">IFERROR(COUNTIFS('Base Trabalhos'!$R$2:$R$1000,"X",'Base Trabalhos'!K$2:K$1000,"X",OFFSET('Base Trabalhos'!$I$2,0,MATCH('Análises Trabalhos'!$C$115,'Análises Trabalhos'!$I$2:$T$2,0),999,1),"X"),0)</f>
        <v>5</v>
      </c>
      <c r="G123" s="95">
        <f ca="1">IFERROR(COUNTIFS('Base Trabalhos'!$R$2:$R$1000,"X",'Base Trabalhos'!L$2:L$1000,"X",OFFSET('Base Trabalhos'!$I$2,0,MATCH('Análises Trabalhos'!$C$115,'Análises Trabalhos'!$I$2:$T$2,0),999,1),"X"),0)</f>
        <v>4</v>
      </c>
      <c r="H123" s="95">
        <f ca="1">IFERROR(COUNTIFS('Base Trabalhos'!$R$2:$R$1000,"X",'Base Trabalhos'!M$2:M$1000,"X",OFFSET('Base Trabalhos'!$I$2,0,MATCH('Análises Trabalhos'!$C$115,'Análises Trabalhos'!$I$2:$T$2,0),999,1),"X"),0)</f>
        <v>5</v>
      </c>
      <c r="I123" s="95">
        <f ca="1">IFERROR(COUNTIFS('Base Trabalhos'!$R$2:$R$1000,"X",'Base Trabalhos'!N$2:N$1000,"X",OFFSET('Base Trabalhos'!$I$2,0,MATCH('Análises Trabalhos'!$C$115,'Análises Trabalhos'!$I$2:$T$2,0),999,1),"X"),0)</f>
        <v>4</v>
      </c>
      <c r="J123" s="95">
        <f ca="1">IFERROR(COUNTIFS('Base Trabalhos'!$R$2:$R$1000,"X",'Base Trabalhos'!O$2:O$1000,"X",OFFSET('Base Trabalhos'!$I$2,0,MATCH('Análises Trabalhos'!$C$115,'Análises Trabalhos'!$I$2:$T$2,0),999,1),"X"),0)</f>
        <v>2</v>
      </c>
      <c r="K123" s="95">
        <f ca="1">IFERROR(COUNTIFS('Base Trabalhos'!$R$2:$R$1000,"X",'Base Trabalhos'!P$2:P$1000,"X",OFFSET('Base Trabalhos'!$I$2,0,MATCH('Análises Trabalhos'!$C$115,'Análises Trabalhos'!$I$2:$T$2,0),999,1),"X"),0)</f>
        <v>4</v>
      </c>
      <c r="L123" s="95">
        <f ca="1">IFERROR(COUNTIFS('Base Trabalhos'!$R$2:$R$1000,"X",'Base Trabalhos'!Q$2:Q$1000,"X",OFFSET('Base Trabalhos'!$I$2,0,MATCH('Análises Trabalhos'!$C$115,'Análises Trabalhos'!$I$2:$T$2,0),999,1),"X"),0)</f>
        <v>5</v>
      </c>
      <c r="M123" s="95">
        <f ca="1">IFERROR(COUNTIFS('Base Trabalhos'!$R$2:$R$1000,"X",'Base Trabalhos'!R$2:R$1000,"X",OFFSET('Base Trabalhos'!$I$2,0,MATCH('Análises Trabalhos'!$C$115,'Análises Trabalhos'!$I$2:$T$2,0),999,1),"X"),0)</f>
        <v>5</v>
      </c>
      <c r="N123" s="96" t="s">
        <v>751</v>
      </c>
      <c r="AC123"/>
    </row>
    <row r="124" spans="1:29" ht="12" customHeight="1" x14ac:dyDescent="0.25">
      <c r="C124" s="115"/>
      <c r="D124" s="96" t="s">
        <v>50</v>
      </c>
      <c r="E124" s="95">
        <f ca="1">IFERROR(COUNTIFS('Base Trabalhos'!$S$2:$S$1000,"X",'Base Trabalhos'!J$2:J$1000,"X",OFFSET('Base Trabalhos'!$I$2,0,MATCH('Análises Trabalhos'!$C$115,'Análises Trabalhos'!$I$2:$T$2,0),999,1),"X"),0)</f>
        <v>9</v>
      </c>
      <c r="F124" s="95">
        <f ca="1">IFERROR(COUNTIFS('Base Trabalhos'!$S$2:$S$1000,"X",'Base Trabalhos'!K$2:K$1000,"X",OFFSET('Base Trabalhos'!$I$2,0,MATCH('Análises Trabalhos'!$C$115,'Análises Trabalhos'!$I$2:$T$2,0),999,1),"X"),0)</f>
        <v>9</v>
      </c>
      <c r="G124" s="95">
        <f ca="1">IFERROR(COUNTIFS('Base Trabalhos'!$S$2:$S$1000,"X",'Base Trabalhos'!L$2:L$1000,"X",OFFSET('Base Trabalhos'!$I$2,0,MATCH('Análises Trabalhos'!$C$115,'Análises Trabalhos'!$I$2:$T$2,0),999,1),"X"),0)</f>
        <v>8</v>
      </c>
      <c r="H124" s="95">
        <f ca="1">IFERROR(COUNTIFS('Base Trabalhos'!$S$2:$S$1000,"X",'Base Trabalhos'!M$2:M$1000,"X",OFFSET('Base Trabalhos'!$I$2,0,MATCH('Análises Trabalhos'!$C$115,'Análises Trabalhos'!$I$2:$T$2,0),999,1),"X"),0)</f>
        <v>9</v>
      </c>
      <c r="I124" s="95">
        <f ca="1">IFERROR(COUNTIFS('Base Trabalhos'!$S$2:$S$1000,"X",'Base Trabalhos'!N$2:N$1000,"X",OFFSET('Base Trabalhos'!$I$2,0,MATCH('Análises Trabalhos'!$C$115,'Análises Trabalhos'!$I$2:$T$2,0),999,1),"X"),0)</f>
        <v>10</v>
      </c>
      <c r="J124" s="95">
        <f ca="1">IFERROR(COUNTIFS('Base Trabalhos'!$S$2:$S$1000,"X",'Base Trabalhos'!O$2:O$1000,"X",OFFSET('Base Trabalhos'!$I$2,0,MATCH('Análises Trabalhos'!$C$115,'Análises Trabalhos'!$I$2:$T$2,0),999,1),"X"),0)</f>
        <v>2</v>
      </c>
      <c r="K124" s="95">
        <f ca="1">IFERROR(COUNTIFS('Base Trabalhos'!$S$2:$S$1000,"X",'Base Trabalhos'!P$2:P$1000,"X",OFFSET('Base Trabalhos'!$I$2,0,MATCH('Análises Trabalhos'!$C$115,'Análises Trabalhos'!$I$2:$T$2,0),999,1),"X"),0)</f>
        <v>8</v>
      </c>
      <c r="L124" s="95">
        <f ca="1">IFERROR(COUNTIFS('Base Trabalhos'!$S$2:$S$1000,"X",'Base Trabalhos'!Q$2:Q$1000,"X",OFFSET('Base Trabalhos'!$I$2,0,MATCH('Análises Trabalhos'!$C$115,'Análises Trabalhos'!$I$2:$T$2,0),999,1),"X"),0)</f>
        <v>10</v>
      </c>
      <c r="M124" s="95">
        <f ca="1">IFERROR(COUNTIFS('Base Trabalhos'!$S$2:$S$1000,"X",'Base Trabalhos'!R$2:R$1000,"X",OFFSET('Base Trabalhos'!$I$2,0,MATCH('Análises Trabalhos'!$C$115,'Análises Trabalhos'!$I$2:$T$2,0),999,1),"X"),0)</f>
        <v>3</v>
      </c>
      <c r="N124" s="95">
        <f ca="1">IFERROR(COUNTIFS('Base Trabalhos'!$S$2:$S$1000,"X",'Base Trabalhos'!S$2:S$1000,"X",OFFSET('Base Trabalhos'!$I$2,0,MATCH('Análises Trabalhos'!$C$115,'Análises Trabalhos'!$I$2:$T$2,0),999,1),"X"),0)</f>
        <v>10</v>
      </c>
      <c r="AC124"/>
    </row>
    <row r="125" spans="1:29" ht="12" customHeight="1" x14ac:dyDescent="0.25">
      <c r="AC125"/>
    </row>
    <row r="126" spans="1:29" ht="15" x14ac:dyDescent="0.25">
      <c r="AC126"/>
    </row>
    <row r="127" spans="1:29" ht="15" x14ac:dyDescent="0.25">
      <c r="AC127"/>
    </row>
    <row r="128" spans="1:29" ht="15" x14ac:dyDescent="0.25">
      <c r="AC128"/>
    </row>
    <row r="129" spans="29:29" ht="15" x14ac:dyDescent="0.25">
      <c r="AC129"/>
    </row>
    <row r="130" spans="29:29" ht="15" x14ac:dyDescent="0.25">
      <c r="AC130"/>
    </row>
    <row r="131" spans="29:29" ht="15" x14ac:dyDescent="0.25">
      <c r="AC131"/>
    </row>
    <row r="132" spans="29:29" ht="15" x14ac:dyDescent="0.25">
      <c r="AC132"/>
    </row>
    <row r="133" spans="29:29" ht="15" x14ac:dyDescent="0.25">
      <c r="AC133"/>
    </row>
    <row r="134" spans="29:29" ht="15" x14ac:dyDescent="0.25">
      <c r="AC134"/>
    </row>
    <row r="135" spans="29:29" ht="15" x14ac:dyDescent="0.25">
      <c r="AC135"/>
    </row>
    <row r="136" spans="29:29" ht="15" x14ac:dyDescent="0.25">
      <c r="AC136"/>
    </row>
    <row r="137" spans="29:29" ht="15" x14ac:dyDescent="0.25">
      <c r="AC137"/>
    </row>
    <row r="138" spans="29:29" ht="15" x14ac:dyDescent="0.25">
      <c r="AC138"/>
    </row>
    <row r="139" spans="29:29" ht="15" x14ac:dyDescent="0.25">
      <c r="AC139"/>
    </row>
    <row r="140" spans="29:29" ht="15" x14ac:dyDescent="0.25">
      <c r="AC140"/>
    </row>
    <row r="141" spans="29:29" ht="15" x14ac:dyDescent="0.25">
      <c r="AC141"/>
    </row>
    <row r="142" spans="29:29" ht="15" x14ac:dyDescent="0.25">
      <c r="AC142"/>
    </row>
    <row r="143" spans="29:29" ht="15" x14ac:dyDescent="0.25">
      <c r="AC143"/>
    </row>
    <row r="144" spans="29:29" ht="15" x14ac:dyDescent="0.25">
      <c r="AC144"/>
    </row>
    <row r="145" spans="29:29" ht="15" x14ac:dyDescent="0.25">
      <c r="AC145"/>
    </row>
    <row r="146" spans="29:29" ht="15" x14ac:dyDescent="0.25">
      <c r="AC146"/>
    </row>
    <row r="147" spans="29:29" ht="15" x14ac:dyDescent="0.25">
      <c r="AC147"/>
    </row>
    <row r="148" spans="29:29" ht="15" x14ac:dyDescent="0.25">
      <c r="AC148"/>
    </row>
    <row r="149" spans="29:29" ht="15" x14ac:dyDescent="0.25">
      <c r="AC149"/>
    </row>
    <row r="150" spans="29:29" ht="15" x14ac:dyDescent="0.25">
      <c r="AC150"/>
    </row>
    <row r="151" spans="29:29" ht="15" x14ac:dyDescent="0.25">
      <c r="AC151"/>
    </row>
    <row r="152" spans="29:29" ht="15" x14ac:dyDescent="0.25">
      <c r="AC152"/>
    </row>
    <row r="153" spans="29:29" ht="15" x14ac:dyDescent="0.25">
      <c r="AC153"/>
    </row>
    <row r="154" spans="29:29" ht="15" x14ac:dyDescent="0.25">
      <c r="AC154"/>
    </row>
    <row r="155" spans="29:29" ht="15" x14ac:dyDescent="0.25">
      <c r="AC155"/>
    </row>
    <row r="156" spans="29:29" ht="15" x14ac:dyDescent="0.25">
      <c r="AC156"/>
    </row>
    <row r="157" spans="29:29" ht="15" x14ac:dyDescent="0.25">
      <c r="AC157"/>
    </row>
    <row r="158" spans="29:29" ht="15" x14ac:dyDescent="0.25">
      <c r="AC158"/>
    </row>
    <row r="159" spans="29:29" ht="15" x14ac:dyDescent="0.25">
      <c r="AC159"/>
    </row>
    <row r="160" spans="29:29" ht="15" x14ac:dyDescent="0.25">
      <c r="AC160"/>
    </row>
    <row r="161" spans="29:29" ht="15" x14ac:dyDescent="0.25">
      <c r="AC161"/>
    </row>
    <row r="162" spans="29:29" ht="15" x14ac:dyDescent="0.25">
      <c r="AC162"/>
    </row>
    <row r="163" spans="29:29" ht="15" x14ac:dyDescent="0.25">
      <c r="AC163"/>
    </row>
    <row r="164" spans="29:29" ht="15" x14ac:dyDescent="0.25">
      <c r="AC164"/>
    </row>
    <row r="165" spans="29:29" ht="15" x14ac:dyDescent="0.25">
      <c r="AC165"/>
    </row>
    <row r="166" spans="29:29" ht="15" x14ac:dyDescent="0.25">
      <c r="AC166"/>
    </row>
    <row r="167" spans="29:29" ht="15" x14ac:dyDescent="0.25">
      <c r="AC167"/>
    </row>
    <row r="168" spans="29:29" ht="15" x14ac:dyDescent="0.25">
      <c r="AC168"/>
    </row>
    <row r="169" spans="29:29" ht="15" x14ac:dyDescent="0.25">
      <c r="AC169"/>
    </row>
    <row r="170" spans="29:29" ht="15" x14ac:dyDescent="0.25">
      <c r="AC170"/>
    </row>
    <row r="171" spans="29:29" ht="15" x14ac:dyDescent="0.25">
      <c r="AC171"/>
    </row>
    <row r="172" spans="29:29" ht="15" x14ac:dyDescent="0.25">
      <c r="AC172"/>
    </row>
    <row r="173" spans="29:29" ht="15" x14ac:dyDescent="0.25">
      <c r="AC173"/>
    </row>
    <row r="174" spans="29:29" ht="15" x14ac:dyDescent="0.25">
      <c r="AC174"/>
    </row>
    <row r="175" spans="29:29" ht="15" x14ac:dyDescent="0.25">
      <c r="AC175"/>
    </row>
    <row r="176" spans="29:29" ht="15" x14ac:dyDescent="0.25">
      <c r="AC176"/>
    </row>
    <row r="177" spans="29:29" ht="15" x14ac:dyDescent="0.25">
      <c r="AC177"/>
    </row>
    <row r="178" spans="29:29" ht="15" x14ac:dyDescent="0.25">
      <c r="AC178"/>
    </row>
    <row r="179" spans="29:29" ht="15" x14ac:dyDescent="0.25">
      <c r="AC179"/>
    </row>
    <row r="180" spans="29:29" ht="15" x14ac:dyDescent="0.25">
      <c r="AC180"/>
    </row>
    <row r="181" spans="29:29" ht="15" x14ac:dyDescent="0.25">
      <c r="AC181"/>
    </row>
    <row r="182" spans="29:29" ht="15" x14ac:dyDescent="0.25">
      <c r="AC182"/>
    </row>
    <row r="183" spans="29:29" ht="15" x14ac:dyDescent="0.25">
      <c r="AC183"/>
    </row>
    <row r="184" spans="29:29" ht="15" x14ac:dyDescent="0.25">
      <c r="AC184"/>
    </row>
    <row r="185" spans="29:29" ht="15" x14ac:dyDescent="0.25">
      <c r="AC185"/>
    </row>
    <row r="186" spans="29:29" ht="15" x14ac:dyDescent="0.25">
      <c r="AC186"/>
    </row>
    <row r="187" spans="29:29" ht="15" x14ac:dyDescent="0.25">
      <c r="AC187"/>
    </row>
    <row r="188" spans="29:29" ht="15" x14ac:dyDescent="0.25">
      <c r="AC188"/>
    </row>
    <row r="189" spans="29:29" ht="15" x14ac:dyDescent="0.25">
      <c r="AC189"/>
    </row>
    <row r="190" spans="29:29" ht="15" x14ac:dyDescent="0.25">
      <c r="AC190"/>
    </row>
    <row r="191" spans="29:29" ht="15" x14ac:dyDescent="0.25">
      <c r="AC191"/>
    </row>
    <row r="192" spans="29:29" ht="15" x14ac:dyDescent="0.25">
      <c r="AC192"/>
    </row>
    <row r="193" spans="29:29" ht="15" x14ac:dyDescent="0.25">
      <c r="AC193"/>
    </row>
    <row r="194" spans="29:29" ht="15" x14ac:dyDescent="0.25">
      <c r="AC194"/>
    </row>
    <row r="195" spans="29:29" ht="15" x14ac:dyDescent="0.25">
      <c r="AC195"/>
    </row>
    <row r="196" spans="29:29" ht="15" x14ac:dyDescent="0.25">
      <c r="AC196"/>
    </row>
    <row r="197" spans="29:29" ht="15" x14ac:dyDescent="0.25">
      <c r="AC197"/>
    </row>
    <row r="198" spans="29:29" ht="15" x14ac:dyDescent="0.25">
      <c r="AC198"/>
    </row>
    <row r="199" spans="29:29" ht="15" x14ac:dyDescent="0.25">
      <c r="AC199"/>
    </row>
    <row r="200" spans="29:29" ht="15" x14ac:dyDescent="0.25">
      <c r="AC200"/>
    </row>
    <row r="201" spans="29:29" ht="15" x14ac:dyDescent="0.25">
      <c r="AC201"/>
    </row>
    <row r="202" spans="29:29" ht="15" x14ac:dyDescent="0.25">
      <c r="AC202"/>
    </row>
    <row r="203" spans="29:29" ht="15" x14ac:dyDescent="0.25">
      <c r="AC203"/>
    </row>
    <row r="204" spans="29:29" ht="15" x14ac:dyDescent="0.25">
      <c r="AC204"/>
    </row>
    <row r="205" spans="29:29" ht="15" x14ac:dyDescent="0.25">
      <c r="AC205"/>
    </row>
    <row r="206" spans="29:29" ht="15" x14ac:dyDescent="0.25">
      <c r="AC206"/>
    </row>
    <row r="207" spans="29:29" ht="15" x14ac:dyDescent="0.25">
      <c r="AC207"/>
    </row>
    <row r="208" spans="29:29" ht="15" x14ac:dyDescent="0.25">
      <c r="AC208"/>
    </row>
    <row r="209" spans="29:29" ht="15" x14ac:dyDescent="0.25">
      <c r="AC209"/>
    </row>
    <row r="210" spans="29:29" ht="15" x14ac:dyDescent="0.25">
      <c r="AC210"/>
    </row>
    <row r="211" spans="29:29" ht="15" x14ac:dyDescent="0.25">
      <c r="AC211"/>
    </row>
    <row r="212" spans="29:29" ht="15" x14ac:dyDescent="0.25">
      <c r="AC212"/>
    </row>
    <row r="213" spans="29:29" ht="15" x14ac:dyDescent="0.25">
      <c r="AC213"/>
    </row>
    <row r="214" spans="29:29" ht="15" x14ac:dyDescent="0.25">
      <c r="AC214"/>
    </row>
    <row r="215" spans="29:29" ht="15" x14ac:dyDescent="0.25">
      <c r="AC215"/>
    </row>
    <row r="216" spans="29:29" ht="15" x14ac:dyDescent="0.25">
      <c r="AC216"/>
    </row>
    <row r="217" spans="29:29" ht="15" x14ac:dyDescent="0.25">
      <c r="AC217"/>
    </row>
    <row r="218" spans="29:29" ht="15" x14ac:dyDescent="0.25">
      <c r="AC218"/>
    </row>
    <row r="219" spans="29:29" ht="15" x14ac:dyDescent="0.25">
      <c r="AC219"/>
    </row>
    <row r="220" spans="29:29" ht="15" x14ac:dyDescent="0.25">
      <c r="AC220"/>
    </row>
    <row r="221" spans="29:29" ht="15" x14ac:dyDescent="0.25">
      <c r="AC221"/>
    </row>
    <row r="222" spans="29:29" ht="15" x14ac:dyDescent="0.25">
      <c r="AC222"/>
    </row>
    <row r="223" spans="29:29" ht="15" x14ac:dyDescent="0.25">
      <c r="AC223"/>
    </row>
    <row r="224" spans="29:29" ht="15" x14ac:dyDescent="0.25">
      <c r="AC224"/>
    </row>
    <row r="225" spans="29:29" ht="15" x14ac:dyDescent="0.25">
      <c r="AC225"/>
    </row>
    <row r="226" spans="29:29" ht="15" x14ac:dyDescent="0.25">
      <c r="AC226"/>
    </row>
    <row r="227" spans="29:29" ht="15" x14ac:dyDescent="0.25">
      <c r="AC227"/>
    </row>
    <row r="228" spans="29:29" ht="15" x14ac:dyDescent="0.25">
      <c r="AC228"/>
    </row>
    <row r="229" spans="29:29" ht="15" x14ac:dyDescent="0.25">
      <c r="AC229"/>
    </row>
    <row r="230" spans="29:29" ht="15" x14ac:dyDescent="0.25">
      <c r="AC230"/>
    </row>
    <row r="231" spans="29:29" ht="15" x14ac:dyDescent="0.25">
      <c r="AC231"/>
    </row>
    <row r="232" spans="29:29" ht="15" x14ac:dyDescent="0.25">
      <c r="AC232"/>
    </row>
    <row r="233" spans="29:29" ht="15" x14ac:dyDescent="0.25">
      <c r="AC233"/>
    </row>
    <row r="234" spans="29:29" ht="15" x14ac:dyDescent="0.25">
      <c r="AC234"/>
    </row>
    <row r="235" spans="29:29" ht="15" x14ac:dyDescent="0.25">
      <c r="AC235"/>
    </row>
    <row r="236" spans="29:29" ht="15" x14ac:dyDescent="0.25">
      <c r="AC236"/>
    </row>
    <row r="237" spans="29:29" ht="15" x14ac:dyDescent="0.25">
      <c r="AC237"/>
    </row>
  </sheetData>
  <mergeCells count="6">
    <mergeCell ref="C115:C124"/>
    <mergeCell ref="C1:H1"/>
    <mergeCell ref="I1:T1"/>
    <mergeCell ref="A1:B1"/>
    <mergeCell ref="B68:B69"/>
    <mergeCell ref="B70:H70"/>
  </mergeCells>
  <conditionalFormatting sqref="A9:A12">
    <cfRule type="containsText" dxfId="2" priority="48" operator="containsText" text="Artigos">
      <formula>NOT(ISERROR(SEARCH("Artigos",A9)))</formula>
    </cfRule>
    <cfRule type="containsText" dxfId="1" priority="49" operator="containsText" text="Projetos ou Iniciativas">
      <formula>NOT(ISERROR(SEARCH("Projetos ou Iniciativas",A9)))</formula>
    </cfRule>
    <cfRule type="containsText" dxfId="0" priority="50" operator="containsText" text="Relatórios">
      <formula>NOT(ISERROR(SEARCH("Relatórios",A9)))</formula>
    </cfRule>
  </conditionalFormatting>
  <conditionalFormatting sqref="E116:E124 F117:F124 G118:G124 H119:H124 I120:I124 J121:J124 K122:K124 L123:L124 M124">
    <cfRule type="colorScale" priority="46">
      <colorScale>
        <cfvo type="min"/>
        <cfvo type="max"/>
        <color rgb="FFFFEF9C"/>
        <color rgb="FF63BE7B"/>
      </colorScale>
    </cfRule>
  </conditionalFormatting>
  <conditionalFormatting sqref="E89:E97 F90:F97 G91:G97 H92:H97 I93:I97 J94:J97 K95:K97 L96:L97 M97">
    <cfRule type="colorScale" priority="54">
      <colorScale>
        <cfvo type="min"/>
        <cfvo type="max"/>
        <color rgb="FFFFEF9C"/>
        <color rgb="FF63BE7B"/>
      </colorScale>
    </cfRule>
  </conditionalFormatting>
  <conditionalFormatting sqref="E102:E110 F103:F110 G104:G110 H105:H110 I106:I110 J107:J110 K108:K110 L109:L110 M110">
    <cfRule type="colorScale" priority="3">
      <colorScale>
        <cfvo type="min"/>
        <cfvo type="max"/>
        <color rgb="FFFFEF9C"/>
        <color rgb="FF63BE7B"/>
      </colorScale>
    </cfRule>
  </conditionalFormatting>
  <conditionalFormatting sqref="C73:H82">
    <cfRule type="colorScale" priority="1">
      <colorScale>
        <cfvo type="min"/>
        <cfvo type="percentile" val="50"/>
        <cfvo type="max"/>
        <color rgb="FFF8696B"/>
        <color rgb="FFFFEB84"/>
        <color rgb="FF63BE7B"/>
      </colorScale>
    </cfRule>
  </conditionalFormatting>
  <dataValidations count="2">
    <dataValidation type="list" allowBlank="1" showInputMessage="1" showErrorMessage="1" sqref="C115:C124">
      <formula1>$D$115:$D$124</formula1>
    </dataValidation>
    <dataValidation type="list" allowBlank="1" showInputMessage="1" showErrorMessage="1" sqref="B68">
      <formula1>$I$2:$T$2</formula1>
    </dataValidation>
  </dataValidations>
  <pageMargins left="0.51181102362204722" right="0.51181102362204722" top="0.78740157480314965" bottom="0.78740157480314965" header="0.31496062992125984" footer="0.31496062992125984"/>
  <pageSetup paperSize="9" scale="62" fitToHeight="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Introdução Trabalhos</vt:lpstr>
      <vt:lpstr>Base Trabalhos</vt:lpstr>
      <vt:lpstr>Análises Trabalhos</vt:lpstr>
      <vt:lpstr>'Análises Trabalhos'!Area_de_impressao</vt:lpstr>
      <vt:lpstr>'Introdução Trabalhos'!Area_de_impressao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2013-11-14T13:09:14Z</dcterms:created>
  <dcterms:modified xsi:type="dcterms:W3CDTF">2014-02-11T14:02:36Z</dcterms:modified>
</cp:coreProperties>
</file>